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0490C5A9-2898-40D3-8C73-169CF86DFA40}" xr6:coauthVersionLast="47" xr6:coauthVersionMax="47" xr10:uidLastSave="{00000000-0000-0000-0000-000000000000}"/>
  <bookViews>
    <workbookView xWindow="-108" yWindow="-108" windowWidth="23256" windowHeight="12576" xr2:uid="{6E3E90F0-03C6-4E7D-AF74-6108E7F7A1B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H53" i="1"/>
  <c r="G53" i="1"/>
  <c r="F53" i="1"/>
  <c r="E53" i="1"/>
  <c r="D53" i="1"/>
  <c r="C53" i="1"/>
  <c r="B53" i="1"/>
  <c r="I52" i="1"/>
  <c r="H52" i="1"/>
  <c r="G52" i="1"/>
  <c r="F52" i="1"/>
  <c r="E52" i="1"/>
  <c r="D52" i="1"/>
  <c r="C52" i="1"/>
  <c r="B52" i="1"/>
  <c r="I51" i="1"/>
  <c r="H51" i="1"/>
  <c r="G51" i="1"/>
  <c r="F51" i="1"/>
  <c r="E51" i="1"/>
  <c r="D51" i="1"/>
  <c r="C51" i="1"/>
  <c r="B51" i="1"/>
  <c r="I50" i="1"/>
  <c r="H50" i="1"/>
  <c r="G50" i="1"/>
  <c r="F50" i="1"/>
  <c r="E50" i="1"/>
  <c r="D50" i="1"/>
  <c r="C50" i="1"/>
  <c r="B50" i="1"/>
  <c r="I49" i="1"/>
  <c r="H49" i="1"/>
  <c r="G49" i="1"/>
  <c r="F49" i="1"/>
  <c r="E49" i="1"/>
  <c r="D49" i="1"/>
  <c r="C49" i="1"/>
  <c r="B49" i="1"/>
  <c r="I48" i="1"/>
  <c r="H48" i="1"/>
  <c r="G48" i="1"/>
  <c r="F48" i="1"/>
  <c r="E48" i="1"/>
  <c r="D48" i="1"/>
  <c r="C48" i="1"/>
  <c r="B48" i="1"/>
  <c r="I47" i="1"/>
  <c r="H47" i="1"/>
  <c r="G47" i="1"/>
  <c r="F47" i="1"/>
  <c r="E47" i="1"/>
  <c r="D47" i="1"/>
  <c r="C47" i="1"/>
  <c r="B47" i="1"/>
  <c r="I46" i="1"/>
  <c r="H46" i="1"/>
  <c r="G46" i="1"/>
  <c r="F46" i="1"/>
  <c r="E46" i="1"/>
  <c r="D46" i="1"/>
  <c r="C46" i="1"/>
  <c r="B46" i="1"/>
  <c r="I45" i="1"/>
  <c r="H45" i="1"/>
  <c r="G45" i="1"/>
  <c r="F45" i="1"/>
  <c r="E45" i="1"/>
  <c r="D45" i="1"/>
  <c r="C45" i="1"/>
  <c r="B45" i="1"/>
  <c r="I44" i="1"/>
  <c r="H44" i="1"/>
  <c r="G44" i="1"/>
  <c r="F44" i="1"/>
  <c r="E44" i="1"/>
  <c r="D44" i="1"/>
  <c r="C44" i="1"/>
  <c r="B44" i="1"/>
  <c r="I43" i="1"/>
  <c r="H43" i="1"/>
  <c r="G43" i="1"/>
  <c r="F43" i="1"/>
  <c r="E43" i="1"/>
  <c r="D43" i="1"/>
  <c r="C43" i="1"/>
  <c r="B43" i="1"/>
  <c r="I42" i="1"/>
  <c r="H42" i="1"/>
  <c r="G42" i="1"/>
  <c r="F42" i="1"/>
  <c r="E42" i="1"/>
  <c r="D42" i="1"/>
  <c r="C42" i="1"/>
  <c r="B42" i="1"/>
  <c r="I41" i="1"/>
  <c r="H41" i="1"/>
  <c r="G41" i="1"/>
  <c r="F41" i="1"/>
  <c r="E41" i="1"/>
  <c r="D41" i="1"/>
  <c r="C41" i="1"/>
  <c r="B41" i="1"/>
  <c r="I40" i="1"/>
  <c r="H40" i="1"/>
  <c r="G40" i="1"/>
  <c r="F40" i="1"/>
  <c r="E40" i="1"/>
  <c r="D40" i="1"/>
  <c r="C40" i="1"/>
  <c r="B40" i="1"/>
  <c r="I39" i="1"/>
  <c r="H39" i="1"/>
  <c r="G39" i="1"/>
  <c r="F39" i="1"/>
  <c r="E39" i="1"/>
  <c r="D39" i="1"/>
  <c r="C39" i="1"/>
  <c r="B39" i="1"/>
  <c r="I38" i="1"/>
  <c r="H38" i="1"/>
  <c r="G38" i="1"/>
  <c r="F38" i="1"/>
  <c r="E38" i="1"/>
  <c r="D38" i="1"/>
  <c r="C38" i="1"/>
  <c r="B38" i="1"/>
  <c r="I37" i="1"/>
  <c r="H37" i="1"/>
  <c r="G37" i="1"/>
  <c r="F37" i="1"/>
  <c r="E37" i="1"/>
  <c r="D37" i="1"/>
  <c r="C37" i="1"/>
  <c r="B37" i="1"/>
  <c r="I36" i="1"/>
  <c r="H36" i="1"/>
  <c r="G36" i="1"/>
  <c r="F36" i="1"/>
  <c r="E36" i="1"/>
  <c r="D36" i="1"/>
  <c r="C36" i="1"/>
  <c r="B36" i="1"/>
  <c r="I35" i="1"/>
  <c r="H35" i="1"/>
  <c r="G35" i="1"/>
  <c r="F35" i="1"/>
  <c r="E35" i="1"/>
  <c r="D35" i="1"/>
  <c r="C35" i="1"/>
  <c r="B35" i="1"/>
  <c r="I34" i="1"/>
  <c r="H34" i="1"/>
  <c r="G34" i="1"/>
  <c r="F34" i="1"/>
  <c r="E34" i="1"/>
  <c r="D34" i="1"/>
  <c r="C34" i="1"/>
  <c r="B34" i="1"/>
  <c r="I33" i="1"/>
  <c r="H33" i="1"/>
  <c r="G33" i="1"/>
  <c r="F33" i="1"/>
  <c r="E33" i="1"/>
  <c r="D33" i="1"/>
  <c r="C33" i="1"/>
  <c r="B33" i="1"/>
  <c r="I32" i="1"/>
  <c r="H32" i="1"/>
  <c r="G32" i="1"/>
  <c r="F32" i="1"/>
  <c r="E32" i="1"/>
  <c r="D32" i="1"/>
  <c r="C32" i="1"/>
  <c r="B32" i="1"/>
  <c r="I31" i="1"/>
  <c r="H31" i="1"/>
  <c r="G31" i="1"/>
  <c r="F31" i="1"/>
  <c r="E31" i="1"/>
  <c r="D31" i="1"/>
  <c r="C31" i="1"/>
  <c r="B31" i="1"/>
  <c r="I30" i="1"/>
  <c r="H30" i="1"/>
  <c r="G30" i="1"/>
  <c r="F30" i="1"/>
  <c r="E30" i="1"/>
  <c r="D30" i="1"/>
  <c r="C30" i="1"/>
  <c r="B30" i="1"/>
  <c r="I29" i="1"/>
  <c r="H29" i="1"/>
  <c r="G29" i="1"/>
  <c r="F29" i="1"/>
  <c r="E29" i="1"/>
  <c r="D29" i="1"/>
  <c r="C29" i="1"/>
  <c r="B29" i="1"/>
  <c r="I28" i="1"/>
  <c r="H28" i="1"/>
  <c r="G28" i="1"/>
  <c r="F28" i="1"/>
  <c r="E28" i="1"/>
  <c r="D28" i="1"/>
  <c r="C28" i="1"/>
  <c r="B28" i="1"/>
  <c r="I27" i="1"/>
  <c r="H27" i="1"/>
  <c r="G27" i="1"/>
  <c r="F27" i="1"/>
  <c r="E27" i="1"/>
  <c r="D27" i="1"/>
  <c r="C27" i="1"/>
  <c r="B27" i="1"/>
  <c r="I26" i="1"/>
  <c r="H26" i="1"/>
  <c r="G26" i="1"/>
  <c r="F26" i="1"/>
  <c r="E26" i="1"/>
  <c r="D26" i="1"/>
  <c r="C26" i="1"/>
  <c r="B26" i="1"/>
  <c r="I25" i="1"/>
  <c r="H25" i="1"/>
  <c r="G25" i="1"/>
  <c r="F25" i="1"/>
  <c r="E25" i="1"/>
  <c r="D25" i="1"/>
  <c r="C25" i="1"/>
  <c r="B25" i="1"/>
  <c r="I24" i="1"/>
  <c r="H24" i="1"/>
  <c r="G24" i="1"/>
  <c r="F24" i="1"/>
  <c r="E24" i="1"/>
  <c r="D24" i="1"/>
  <c r="C24" i="1"/>
  <c r="B24" i="1"/>
  <c r="I23" i="1"/>
  <c r="H23" i="1"/>
  <c r="G23" i="1"/>
  <c r="F23" i="1"/>
  <c r="E23" i="1"/>
  <c r="D23" i="1"/>
  <c r="C23" i="1"/>
  <c r="B23" i="1"/>
  <c r="I22" i="1"/>
  <c r="H22" i="1"/>
  <c r="G22" i="1"/>
  <c r="F22" i="1"/>
  <c r="E22" i="1"/>
  <c r="D22" i="1"/>
  <c r="C22" i="1"/>
  <c r="B22" i="1"/>
  <c r="I21" i="1"/>
  <c r="H21" i="1"/>
  <c r="G21" i="1"/>
  <c r="F21" i="1"/>
  <c r="E21" i="1"/>
  <c r="D21" i="1"/>
  <c r="C21" i="1"/>
  <c r="B21" i="1"/>
  <c r="I20" i="1"/>
  <c r="H20" i="1"/>
  <c r="G20" i="1"/>
  <c r="F20" i="1"/>
  <c r="E20" i="1"/>
  <c r="D20" i="1"/>
  <c r="C20" i="1"/>
  <c r="B2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<sst xmlns="http://schemas.openxmlformats.org/spreadsheetml/2006/main" count="60" uniqueCount="60">
  <si>
    <t>SKU</t>
  </si>
  <si>
    <t>Category</t>
  </si>
  <si>
    <t>Model Number</t>
  </si>
  <si>
    <t>Material Group</t>
  </si>
  <si>
    <t>Product Description Short</t>
  </si>
  <si>
    <t>Product Description Long</t>
  </si>
  <si>
    <t>MSRP</t>
  </si>
  <si>
    <t>TAA Compliant</t>
  </si>
  <si>
    <t>LINK</t>
  </si>
  <si>
    <t>DBX1215V</t>
  </si>
  <si>
    <t>DBX1231V</t>
  </si>
  <si>
    <t>DBX-1260MVVM</t>
  </si>
  <si>
    <t>DBX-1261MVVM</t>
  </si>
  <si>
    <t>DBX1261V</t>
  </si>
  <si>
    <t>DBX131SV</t>
  </si>
  <si>
    <t>DBX-215SVVM</t>
  </si>
  <si>
    <t>DBX215SV</t>
  </si>
  <si>
    <t>DBX223XSV</t>
  </si>
  <si>
    <t>DBX231SV</t>
  </si>
  <si>
    <t>DBX234SV</t>
  </si>
  <si>
    <t>DBX234XSV</t>
  </si>
  <si>
    <t>DBX260V</t>
  </si>
  <si>
    <t>DBX266XSV</t>
  </si>
  <si>
    <t>DBX510</t>
  </si>
  <si>
    <t>DBX520</t>
  </si>
  <si>
    <t>DBX530</t>
  </si>
  <si>
    <t>DBX560A</t>
  </si>
  <si>
    <t>DBX580</t>
  </si>
  <si>
    <t>DBX640MV</t>
  </si>
  <si>
    <t>DBX640V</t>
  </si>
  <si>
    <t>DBX641MV</t>
  </si>
  <si>
    <t>DBX641V</t>
  </si>
  <si>
    <t>DBX676FX</t>
  </si>
  <si>
    <t>DBXAFS2-V</t>
  </si>
  <si>
    <t>DBXBOB-V</t>
  </si>
  <si>
    <t>DBXCT2</t>
  </si>
  <si>
    <t>DBXCT3</t>
  </si>
  <si>
    <t>DBXDB10V</t>
  </si>
  <si>
    <t>DBXDB12V</t>
  </si>
  <si>
    <t>DBXDI1</t>
  </si>
  <si>
    <t>DBXDI4</t>
  </si>
  <si>
    <t>DBXDJDI</t>
  </si>
  <si>
    <t>DBXIEQ31-M</t>
  </si>
  <si>
    <t>DBXPA2-V</t>
  </si>
  <si>
    <t>DBXPA2-V-TW</t>
  </si>
  <si>
    <t>DBXPB48V</t>
  </si>
  <si>
    <t>DBXPMCM-04</t>
  </si>
  <si>
    <t>DBXPS6</t>
  </si>
  <si>
    <t>DBXRTA-M</t>
  </si>
  <si>
    <t>DBXVENU360-V</t>
  </si>
  <si>
    <t>DBXVENU360-V-TW</t>
  </si>
  <si>
    <t>DBXZC1V</t>
  </si>
  <si>
    <t>DBXZC2V</t>
  </si>
  <si>
    <t>DBXZC3V</t>
  </si>
  <si>
    <t>DBXZC4V</t>
  </si>
  <si>
    <t>DBXZC6V</t>
  </si>
  <si>
    <t>DBXZC7V</t>
  </si>
  <si>
    <t>DBXZC8V</t>
  </si>
  <si>
    <t>DBXZC9V</t>
  </si>
  <si>
    <t>DBXZCV-FIRE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</si>
</sst>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quot;€&quot;\ * #,##0.00_-;\-&quot;€&quot;\ * #,##0.00_-;_-&quot;€&quot;\ * &quot;-&quot;??_-;_-@_-"/>
    <numFmt numFmtId="166" formatCode="_-* #,##0.00_-;\-* #,##0.00_-;_-*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
      <b/>
      <sz val="11"/>
      <color theme="0"/>
      <name val="Calibri"/>
      <family val="2"/>
    </font>
    <font>
      <u/>
      <sz val="10"/>
      <color indexed="12"/>
      <name val="Verdana"/>
      <family val="2"/>
    </font>
    <font>
      <u/>
      <sz val="11"/>
      <color indexed="12"/>
      <name val="Calibri"/>
      <family val="2"/>
    </font>
    <font>
      <b/>
      <sz val="11"/>
      <color rgb="FF000000"/>
      <name val="Calibri"/>
      <family val="2"/>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1"/>
        <bgColor theme="4"/>
      </patternFill>
    </fill>
    <fill>
      <patternFill patternType="solid">
        <fgColor theme="4" tint="0.39997558519241921"/>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0">
    <xf numFmtId="0" fontId="0" fillId="0" borderId="0" xfId="0"/>
    <xf numFmtId="44" fontId="3" fillId="2" borderId="0" xfId="1" applyNumberFormat="1" applyFont="1" applyFill="1" applyAlignment="1">
      <alignment horizontal="left" vertical="top" wrapText="1"/>
    </xf>
    <xf numFmtId="0" fontId="0" fillId="2" borderId="0" xfId="0" applyFill="1" applyAlignment="1">
      <alignment horizontal="left"/>
    </xf>
    <xf numFmtId="0" fontId="0" fillId="2" borderId="0" xfId="0" applyFill="1"/>
    <xf numFmtId="166" fontId="3" fillId="2" borderId="0" xfId="1" applyNumberFormat="1"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0" fontId="2" fillId="0" borderId="0" xfId="0" applyFont="1"/>
    <xf numFmtId="0" fontId="0" fillId="0" borderId="0" xfId="0" applyAlignment="1">
      <alignment horizontal="left"/>
    </xf>
    <xf numFmtId="0" fontId="0" fillId="0" borderId="0" xfId="0" applyAlignment="1">
      <alignment wrapText="1"/>
    </xf>
    <xf numFmtId="0" fontId="0" fillId="0" borderId="0" xfId="0" applyAlignment="1">
      <alignment horizontal="left" vertical="top" wrapText="1"/>
    </xf>
    <xf numFmtId="4" fontId="1" fillId="0" borderId="0" xfId="0" applyNumberFormat="1" applyFont="1" applyAlignment="1">
      <alignment horizontal="center" vertical="center"/>
    </xf>
    <xf numFmtId="0" fontId="6" fillId="0" borderId="0" xfId="2" applyFont="1" applyAlignment="1" applyProtection="1">
      <alignment horizontal="left"/>
    </xf>
    <xf numFmtId="0" fontId="7" fillId="0" borderId="0" xfId="0" applyFont="1" applyAlignment="1">
      <alignment vertical="center"/>
    </xf>
    <xf numFmtId="0" fontId="2" fillId="0" borderId="1" xfId="0" applyFont="1" applyBorder="1"/>
    <xf numFmtId="0" fontId="2" fillId="0" borderId="0" xfId="0" applyFont="1" applyAlignment="1">
      <alignment vertical="center"/>
    </xf>
    <xf numFmtId="0" fontId="0" fillId="0" borderId="0" xfId="0" applyAlignment="1">
      <alignment horizontal="left" vertical="center" wrapText="1"/>
    </xf>
    <xf numFmtId="0" fontId="8" fillId="4" borderId="0" xfId="0" applyFont="1" applyFill="1" applyAlignment="1">
      <alignment horizontal="center" vertical="center" wrapText="1"/>
    </xf>
  </cellXfs>
  <cellStyles count="3">
    <cellStyle name="Currency 5" xfId="1" xr:uid="{98F08128-72A6-4845-A9B9-9B078AC1E73C}"/>
    <cellStyle name="Hyperlink" xfId="2" builtinId="8"/>
    <cellStyle name="Normal" xfId="0" builtinId="0"/>
  </cellStyles>
  <dxfs count="9">
    <dxf>
      <numFmt numFmtId="164" formatCode="0;\-0;;@"/>
    </dxf>
    <dxf>
      <font>
        <b val="0"/>
        <i val="0"/>
        <strike val="0"/>
        <condense val="0"/>
        <extend val="0"/>
        <outline val="0"/>
        <shadow val="0"/>
        <u/>
        <vertAlign val="baseline"/>
        <sz val="11"/>
        <color indexed="12"/>
        <name val="Calibri"/>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ptos Narrow"/>
        <family val="2"/>
        <scheme val="minor"/>
      </font>
      <numFmt numFmtId="4" formatCode="#,##0.00"/>
      <alignment horizontal="center" vertical="center" textRotation="0" wrapText="0"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Aptos Narrow"/>
        <family val="2"/>
        <scheme val="minor"/>
      </font>
      <fill>
        <patternFill patternType="none">
          <bgColor auto="1"/>
        </patternFill>
      </fill>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970734</xdr:colOff>
      <xdr:row>1</xdr:row>
      <xdr:rowOff>60960</xdr:rowOff>
    </xdr:to>
    <xdr:pic>
      <xdr:nvPicPr>
        <xdr:cNvPr id="2" name="Picture 1">
          <a:extLst>
            <a:ext uri="{FF2B5EF4-FFF2-40B4-BE49-F238E27FC236}">
              <a16:creationId xmlns:a16="http://schemas.microsoft.com/office/drawing/2014/main" id="{906D2F1D-59F9-450B-B692-571A3F5F55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0734"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F07500-A8B3-43BB-B8D1-97C0CB61A3F4}" name="Table5" displayName="Table5" ref="A2:I53" totalsRowShown="0" headerRowDxfId="8">
  <autoFilter ref="A2:I53" xr:uid="{38F07500-A8B3-43BB-B8D1-97C0CB61A3F4}"/>
  <tableColumns count="9">
    <tableColumn id="1" xr3:uid="{27C64247-1E1E-4C24-B10A-7E5EF2A77335}" name="SKU" dataDxfId="7"/>
    <tableColumn id="2" xr3:uid="{9CD4B3A4-87D5-4425-9B7C-0F9897C3CB49}" name="Category" dataDxfId="6">
      <calculatedColumnFormula>(IF((VLOOKUP(Table5[[#This Row],[SKU]],'[1]All Skus'!$A:$AJ,2,FALSE))="DBX",(VLOOKUP(Table5[[#This Row],[SKU]],'[1]All Skus'!$A:$AJ,3,FALSE)),""))</calculatedColumnFormula>
    </tableColumn>
    <tableColumn id="3" xr3:uid="{6BAAA4A2-51D5-453B-8A91-E722CE5075A5}" name="Model Number" dataDxfId="5">
      <calculatedColumnFormula>(IF((VLOOKUP(Table5[[#This Row],[SKU]],'[1]All Skus'!$A:$AJ,2,FALSE))="DBX",(VLOOKUP(Table5[[#This Row],[SKU]],'[1]All Skus'!$A:$AJ,4,FALSE)),""))</calculatedColumnFormula>
    </tableColumn>
    <tableColumn id="4" xr3:uid="{4EC7DEBB-1758-4E49-8E8E-067CDB5108D5}" name="Material Group">
      <calculatedColumnFormula>(IF((VLOOKUP(Table5[[#This Row],[SKU]],'[1]All Skus'!$A:$AJ,2,FALSE))="DBX",(VLOOKUP(Table5[[#This Row],[SKU]],'[1]All Skus'!$A:$AJ,5,FALSE)),""))</calculatedColumnFormula>
    </tableColumn>
    <tableColumn id="7" xr3:uid="{5F37D6FD-83F7-45AE-BE63-0AD348FF3C91}" name="Product Description Short" dataDxfId="4">
      <calculatedColumnFormula>(IF((VLOOKUP(Table5[[#This Row],[SKU]],'[1]All Skus'!$A:$AJ,2,FALSE))="DBX",(VLOOKUP(Table5[[#This Row],[SKU]],'[1]All Skus'!$A:$AJ,8,FALSE)),""))</calculatedColumnFormula>
    </tableColumn>
    <tableColumn id="8" xr3:uid="{9A75DB83-68AD-4A4E-808D-329994955E3E}" name="Product Description Long" dataDxfId="3">
      <calculatedColumnFormula>(IF((VLOOKUP(Table5[[#This Row],[SKU]],'[1]All Skus'!$A:$AJ,2,FALSE))="DBX",(VLOOKUP(Table5[[#This Row],[SKU]],'[1]All Skus'!$A:$AJ,9,FALSE)),""))</calculatedColumnFormula>
    </tableColumn>
    <tableColumn id="10" xr3:uid="{A54A184B-5C38-4C77-A9CB-62E12BF24FAF}" name="MSRP" dataDxfId="2" dataCellStyle="Currency">
      <calculatedColumnFormula>(IF((VLOOKUP(Table5[[#This Row],[SKU]],'[1]All Skus'!$A:$AJ,2,FALSE))="DBX",(VLOOKUP(Table5[[#This Row],[SKU]],'[1]All Skus'!$A:$AJ,10,FALSE)),""))</calculatedColumnFormula>
    </tableColumn>
    <tableColumn id="25" xr3:uid="{8B03005C-1370-4DB5-A799-7293AF4049B0}" name="TAA Compliant">
      <calculatedColumnFormula>(IF((VLOOKUP(Table5[[#This Row],[SKU]],'[1]All Skus'!$A:$AJ,2,FALSE))="DBX",(VLOOKUP(Table5[[#This Row],[SKU]],'[1]All Skus'!$A:$AJ,23,FALSE)),""))</calculatedColumnFormula>
    </tableColumn>
    <tableColumn id="26" xr3:uid="{4FE737CB-7A21-4B71-B836-BC629CE980E7}" name="LINK" dataDxfId="1" dataCellStyle="Hyperlink">
      <calculatedColumnFormula>HYPERLINK((IF((VLOOKUP(Table5[[#This Row],[SKU]],'[1]All Skus'!$A:$AJ,2,FALSE))="DBX",(VLOOKUP(Table5[[#This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625C-E127-4335-B4FE-0DB3CE291D57}">
  <dimension ref="A1:I53"/>
  <sheetViews>
    <sheetView tabSelected="1" workbookViewId="0">
      <selection activeCell="C4" sqref="C4"/>
    </sheetView>
  </sheetViews>
  <sheetFormatPr defaultRowHeight="14.4" x14ac:dyDescent="0.3"/>
  <cols>
    <col min="1" max="1" width="18.88671875" bestFit="1" customWidth="1"/>
    <col min="2" max="2" width="26.33203125" bestFit="1" customWidth="1"/>
    <col min="3" max="3" width="20.88671875" style="10" bestFit="1" customWidth="1"/>
    <col min="4" max="4" width="20.88671875" bestFit="1" customWidth="1"/>
    <col min="5" max="5" width="44.21875" customWidth="1"/>
    <col min="6" max="6" width="44.21875" style="12" customWidth="1"/>
    <col min="7" max="7" width="13.6640625" style="18" customWidth="1"/>
    <col min="8" max="8" width="20.5546875" bestFit="1" customWidth="1"/>
    <col min="9" max="9" width="26.109375" style="10" customWidth="1"/>
  </cols>
  <sheetData>
    <row r="1" spans="1:9" s="5" customFormat="1" ht="61.5" customHeight="1" x14ac:dyDescent="0.3">
      <c r="A1" s="1"/>
      <c r="B1" s="2"/>
      <c r="C1" s="2"/>
      <c r="D1" s="3"/>
      <c r="E1" s="4"/>
      <c r="F1" s="1"/>
      <c r="G1" s="1"/>
      <c r="I1" s="6"/>
    </row>
    <row r="2" spans="1:9" ht="35.25" customHeight="1" x14ac:dyDescent="0.3">
      <c r="A2" s="7" t="s">
        <v>0</v>
      </c>
      <c r="B2" s="8" t="s">
        <v>1</v>
      </c>
      <c r="C2" s="8" t="s">
        <v>2</v>
      </c>
      <c r="D2" s="8" t="s">
        <v>3</v>
      </c>
      <c r="E2" s="8" t="s">
        <v>4</v>
      </c>
      <c r="F2" s="8" t="s">
        <v>5</v>
      </c>
      <c r="G2" s="19" t="s">
        <v>6</v>
      </c>
      <c r="H2" s="8" t="s">
        <v>7</v>
      </c>
      <c r="I2" s="8" t="s">
        <v>8</v>
      </c>
    </row>
    <row r="3" spans="1:9" ht="15" customHeight="1" x14ac:dyDescent="0.3">
      <c r="A3" s="9" t="s">
        <v>9</v>
      </c>
      <c r="B3" s="10" t="str">
        <f>(IF((VLOOKUP(Table5[[#This Row],[SKU]],'[1]All Skus'!$A:$AJ,2,FALSE))="DBX",(VLOOKUP(Table5[[#This Row],[SKU]],'[1]All Skus'!$A:$AJ,3,FALSE)),""))</f>
        <v>Graphic EQs</v>
      </c>
      <c r="C3" s="10">
        <f>(IF((VLOOKUP(Table5[[#This Row],[SKU]],'[1]All Skus'!$A:$AJ,2,FALSE))="DBX",(VLOOKUP(Table5[[#This Row],[SKU]],'[1]All Skus'!$A:$AJ,4,FALSE)),""))</f>
        <v>1215</v>
      </c>
      <c r="D3" t="str">
        <f>(IF((VLOOKUP(Table5[[#This Row],[SKU]],'[1]All Skus'!$A:$AJ,2,FALSE))="DBX",(VLOOKUP(Table5[[#This Row],[SKU]],'[1]All Skus'!$A:$AJ,5,FALSE)),""))</f>
        <v>DBX_DYN</v>
      </c>
      <c r="E3" s="11" t="str">
        <f>(IF((VLOOKUP(Table5[[#This Row],[SKU]],'[1]All Skus'!$A:$AJ,2,FALSE))="DBX",(VLOOKUP(Table5[[#This Row],[SKU]],'[1]All Skus'!$A:$AJ,8,FALSE)),""))</f>
        <v>Graphic EQs</v>
      </c>
      <c r="F3" s="12" t="str">
        <f>(IF((VLOOKUP(Table5[[#This Row],[SKU]],'[1]All Skus'!$A:$AJ,2,FALSE))="DBX",(VLOOKUP(Table5[[#This Row],[SKU]],'[1]All Skus'!$A:$AJ,9,FALSE)),""))</f>
        <v>12 Series - Dual 15 Band Graphic Equalizer</v>
      </c>
      <c r="G3" s="13">
        <f>(IF((VLOOKUP(Table5[[#This Row],[SKU]],'[1]All Skus'!$A:$AJ,2,FALSE))="DBX",(VLOOKUP(Table5[[#This Row],[SKU]],'[1]All Skus'!$A:$AJ,10,FALSE)),""))</f>
        <v>459.51</v>
      </c>
      <c r="H3" t="str">
        <f>(IF((VLOOKUP(Table5[[#This Row],[SKU]],'[1]All Skus'!$A:$AJ,2,FALSE))="DBX",(VLOOKUP(Table5[[#This Row],[SKU]],'[1]All Skus'!$A:$AJ,23,FALSE)),""))</f>
        <v>CN</v>
      </c>
      <c r="I3" s="14" t="str">
        <f>HYPERLINK((IF((VLOOKUP(Table5[[#This Row],[SKU]],'[1]All Skus'!$A:$AJ,2,FALSE))="DBX",(VLOOKUP(Table5[[#This Row],[SKU]],'[1]All Skus'!$A:$AJ,24,FALSE)),"")))</f>
        <v>Non Compliant</v>
      </c>
    </row>
    <row r="4" spans="1:9" ht="15" customHeight="1" x14ac:dyDescent="0.3">
      <c r="A4" s="9" t="s">
        <v>10</v>
      </c>
      <c r="B4" s="10" t="str">
        <f>(IF((VLOOKUP(Table5[[#This Row],[SKU]],'[1]All Skus'!$A:$AJ,2,FALSE))="DBX",(VLOOKUP(Table5[[#This Row],[SKU]],'[1]All Skus'!$A:$AJ,3,FALSE)),""))</f>
        <v>Graphic EQs</v>
      </c>
      <c r="C4" s="10">
        <f>(IF((VLOOKUP(Table5[[#This Row],[SKU]],'[1]All Skus'!$A:$AJ,2,FALSE))="DBX",(VLOOKUP(Table5[[#This Row],[SKU]],'[1]All Skus'!$A:$AJ,4,FALSE)),""))</f>
        <v>1231</v>
      </c>
      <c r="D4" t="str">
        <f>(IF((VLOOKUP(Table5[[#This Row],[SKU]],'[1]All Skus'!$A:$AJ,2,FALSE))="DBX",(VLOOKUP(Table5[[#This Row],[SKU]],'[1]All Skus'!$A:$AJ,5,FALSE)),""))</f>
        <v>DBX_EQ</v>
      </c>
      <c r="E4" s="11" t="str">
        <f>(IF((VLOOKUP(Table5[[#This Row],[SKU]],'[1]All Skus'!$A:$AJ,2,FALSE))="DBX",(VLOOKUP(Table5[[#This Row],[SKU]],'[1]All Skus'!$A:$AJ,8,FALSE)),""))</f>
        <v>Graphic EQs</v>
      </c>
      <c r="F4" s="12" t="str">
        <f>(IF((VLOOKUP(Table5[[#This Row],[SKU]],'[1]All Skus'!$A:$AJ,2,FALSE))="DBX",(VLOOKUP(Table5[[#This Row],[SKU]],'[1]All Skus'!$A:$AJ,9,FALSE)),""))</f>
        <v>12 Series - Dual 31 Band Graphic Equalizer</v>
      </c>
      <c r="G4" s="13">
        <f>(IF((VLOOKUP(Table5[[#This Row],[SKU]],'[1]All Skus'!$A:$AJ,2,FALSE))="DBX",(VLOOKUP(Table5[[#This Row],[SKU]],'[1]All Skus'!$A:$AJ,10,FALSE)),""))</f>
        <v>643.91999999999996</v>
      </c>
      <c r="H4" t="str">
        <f>(IF((VLOOKUP(Table5[[#This Row],[SKU]],'[1]All Skus'!$A:$AJ,2,FALSE))="DBX",(VLOOKUP(Table5[[#This Row],[SKU]],'[1]All Skus'!$A:$AJ,23,FALSE)),""))</f>
        <v>CN</v>
      </c>
      <c r="I4" s="14" t="str">
        <f>HYPERLINK((IF((VLOOKUP(Table5[[#This Row],[SKU]],'[1]All Skus'!$A:$AJ,2,FALSE))="DBX",(VLOOKUP(Table5[[#This Row],[SKU]],'[1]All Skus'!$A:$AJ,24,FALSE)),"")))</f>
        <v>Non Compliant</v>
      </c>
    </row>
    <row r="5" spans="1:9" ht="15" customHeight="1" x14ac:dyDescent="0.3">
      <c r="A5" s="9" t="s">
        <v>11</v>
      </c>
      <c r="B5" s="10" t="str">
        <f>(IF((VLOOKUP(Table5[[#This Row],[SKU]],'[1]All Skus'!$A:$AJ,2,FALSE))="DBX",(VLOOKUP(Table5[[#This Row],[SKU]],'[1]All Skus'!$A:$AJ,3,FALSE)),""))</f>
        <v>Digital Zone Processor</v>
      </c>
      <c r="C5" s="10" t="str">
        <f>(IF((VLOOKUP(Table5[[#This Row],[SKU]],'[1]All Skus'!$A:$AJ,2,FALSE))="DBX",(VLOOKUP(Table5[[#This Row],[SKU]],'[1]All Skus'!$A:$AJ,4,FALSE)),""))</f>
        <v>1260m</v>
      </c>
      <c r="D5">
        <f>(IF((VLOOKUP(Table5[[#This Row],[SKU]],'[1]All Skus'!$A:$AJ,2,FALSE))="DBX",(VLOOKUP(Table5[[#This Row],[SKU]],'[1]All Skus'!$A:$AJ,5,FALSE)),""))</f>
        <v>0</v>
      </c>
      <c r="E5" s="11" t="str">
        <f>(IF((VLOOKUP(Table5[[#This Row],[SKU]],'[1]All Skus'!$A:$AJ,2,FALSE))="DBX",(VLOOKUP(Table5[[#This Row],[SKU]],'[1]All Skus'!$A:$AJ,8,FALSE)),""))</f>
        <v>Digital Zone Processor</v>
      </c>
      <c r="F5" s="12" t="str">
        <f>(IF((VLOOKUP(Table5[[#This Row],[SKU]],'[1]All Skus'!$A:$AJ,2,FALSE))="DBX",(VLOOKUP(Table5[[#This Row],[SKU]],'[1]All Skus'!$A:$AJ,9,FALSE)),""))</f>
        <v>12x6 Digital Zone Processor</v>
      </c>
      <c r="G5" s="13">
        <f>(IF((VLOOKUP(Table5[[#This Row],[SKU]],'[1]All Skus'!$A:$AJ,2,FALSE))="DBX",(VLOOKUP(Table5[[#This Row],[SKU]],'[1]All Skus'!$A:$AJ,10,FALSE)),""))</f>
        <v>1341.6470999999999</v>
      </c>
      <c r="H5" t="str">
        <f>(IF((VLOOKUP(Table5[[#This Row],[SKU]],'[1]All Skus'!$A:$AJ,2,FALSE))="DBX",(VLOOKUP(Table5[[#This Row],[SKU]],'[1]All Skus'!$A:$AJ,23,FALSE)),""))</f>
        <v>CN</v>
      </c>
      <c r="I5" s="14" t="str">
        <f>HYPERLINK((IF((VLOOKUP(Table5[[#This Row],[SKU]],'[1]All Skus'!$A:$AJ,2,FALSE))="DBX",(VLOOKUP(Table5[[#This Row],[SKU]],'[1]All Skus'!$A:$AJ,24,FALSE)),"")))</f>
        <v>Non Compliant</v>
      </c>
    </row>
    <row r="6" spans="1:9" ht="15" customHeight="1" x14ac:dyDescent="0.3">
      <c r="A6" s="9" t="s">
        <v>12</v>
      </c>
      <c r="B6" s="10" t="str">
        <f>(IF((VLOOKUP(Table5[[#This Row],[SKU]],'[1]All Skus'!$A:$AJ,2,FALSE))="DBX",(VLOOKUP(Table5[[#This Row],[SKU]],'[1]All Skus'!$A:$AJ,3,FALSE)),""))</f>
        <v>Digital Zone Processor</v>
      </c>
      <c r="C6" s="10" t="str">
        <f>(IF((VLOOKUP(Table5[[#This Row],[SKU]],'[1]All Skus'!$A:$AJ,2,FALSE))="DBX",(VLOOKUP(Table5[[#This Row],[SKU]],'[1]All Skus'!$A:$AJ,4,FALSE)),""))</f>
        <v>1261m</v>
      </c>
      <c r="D6">
        <f>(IF((VLOOKUP(Table5[[#This Row],[SKU]],'[1]All Skus'!$A:$AJ,2,FALSE))="DBX",(VLOOKUP(Table5[[#This Row],[SKU]],'[1]All Skus'!$A:$AJ,5,FALSE)),""))</f>
        <v>0</v>
      </c>
      <c r="E6" s="11" t="str">
        <f>(IF((VLOOKUP(Table5[[#This Row],[SKU]],'[1]All Skus'!$A:$AJ,2,FALSE))="DBX",(VLOOKUP(Table5[[#This Row],[SKU]],'[1]All Skus'!$A:$AJ,8,FALSE)),""))</f>
        <v>Digital Zone Processor</v>
      </c>
      <c r="F6" s="12" t="str">
        <f>(IF((VLOOKUP(Table5[[#This Row],[SKU]],'[1]All Skus'!$A:$AJ,2,FALSE))="DBX",(VLOOKUP(Table5[[#This Row],[SKU]],'[1]All Skus'!$A:$AJ,9,FALSE)),""))</f>
        <v>12x6 Digital Zone Processor</v>
      </c>
      <c r="G6" s="13">
        <f>(IF((VLOOKUP(Table5[[#This Row],[SKU]],'[1]All Skus'!$A:$AJ,2,FALSE))="DBX",(VLOOKUP(Table5[[#This Row],[SKU]],'[1]All Skus'!$A:$AJ,10,FALSE)),""))</f>
        <v>1182.8210999999999</v>
      </c>
      <c r="H6" t="str">
        <f>(IF((VLOOKUP(Table5[[#This Row],[SKU]],'[1]All Skus'!$A:$AJ,2,FALSE))="DBX",(VLOOKUP(Table5[[#This Row],[SKU]],'[1]All Skus'!$A:$AJ,23,FALSE)),""))</f>
        <v>CN</v>
      </c>
      <c r="I6" s="14" t="str">
        <f>HYPERLINK((IF((VLOOKUP(Table5[[#This Row],[SKU]],'[1]All Skus'!$A:$AJ,2,FALSE))="DBX",(VLOOKUP(Table5[[#This Row],[SKU]],'[1]All Skus'!$A:$AJ,24,FALSE)),"")))</f>
        <v>Non Compliant</v>
      </c>
    </row>
    <row r="7" spans="1:9" ht="15" customHeight="1" x14ac:dyDescent="0.3">
      <c r="A7" s="9" t="s">
        <v>13</v>
      </c>
      <c r="B7" s="10" t="str">
        <f>(IF((VLOOKUP(Table5[[#This Row],[SKU]],'[1]All Skus'!$A:$AJ,2,FALSE))="DBX",(VLOOKUP(Table5[[#This Row],[SKU]],'[1]All Skus'!$A:$AJ,3,FALSE)),""))</f>
        <v>Digital Zone Processor</v>
      </c>
      <c r="C7" s="10" t="str">
        <f>(IF((VLOOKUP(Table5[[#This Row],[SKU]],'[1]All Skus'!$A:$AJ,2,FALSE))="DBX",(VLOOKUP(Table5[[#This Row],[SKU]],'[1]All Skus'!$A:$AJ,4,FALSE)),""))</f>
        <v>ZonePro 1261</v>
      </c>
      <c r="D7" t="str">
        <f>(IF((VLOOKUP(Table5[[#This Row],[SKU]],'[1]All Skus'!$A:$AJ,2,FALSE))="DBX",(VLOOKUP(Table5[[#This Row],[SKU]],'[1]All Skus'!$A:$AJ,5,FALSE)),""))</f>
        <v>DBX_ZONEP</v>
      </c>
      <c r="E7" s="11" t="str">
        <f>(IF((VLOOKUP(Table5[[#This Row],[SKU]],'[1]All Skus'!$A:$AJ,2,FALSE))="DBX",(VLOOKUP(Table5[[#This Row],[SKU]],'[1]All Skus'!$A:$AJ,8,FALSE)),""))</f>
        <v>Digital Zone Processor</v>
      </c>
      <c r="F7" s="12" t="str">
        <f>(IF((VLOOKUP(Table5[[#This Row],[SKU]],'[1]All Skus'!$A:$AJ,2,FALSE))="DBX",(VLOOKUP(Table5[[#This Row],[SKU]],'[1]All Skus'!$A:$AJ,9,FALSE)),""))</f>
        <v>12x6 Digital Zone Processor</v>
      </c>
      <c r="G7" s="13">
        <f>(IF((VLOOKUP(Table5[[#This Row],[SKU]],'[1]All Skus'!$A:$AJ,2,FALSE))="DBX",(VLOOKUP(Table5[[#This Row],[SKU]],'[1]All Skus'!$A:$AJ,10,FALSE)),""))</f>
        <v>1101.2657000000002</v>
      </c>
      <c r="H7" t="str">
        <f>(IF((VLOOKUP(Table5[[#This Row],[SKU]],'[1]All Skus'!$A:$AJ,2,FALSE))="DBX",(VLOOKUP(Table5[[#This Row],[SKU]],'[1]All Skus'!$A:$AJ,23,FALSE)),""))</f>
        <v>CN</v>
      </c>
      <c r="I7" s="14" t="str">
        <f>HYPERLINK((IF((VLOOKUP(Table5[[#This Row],[SKU]],'[1]All Skus'!$A:$AJ,2,FALSE))="DBX",(VLOOKUP(Table5[[#This Row],[SKU]],'[1]All Skus'!$A:$AJ,24,FALSE)),"")))</f>
        <v>Non Compliant</v>
      </c>
    </row>
    <row r="8" spans="1:9" ht="15" customHeight="1" x14ac:dyDescent="0.3">
      <c r="A8" s="9" t="s">
        <v>14</v>
      </c>
      <c r="B8" s="10" t="str">
        <f>(IF((VLOOKUP(Table5[[#This Row],[SKU]],'[1]All Skus'!$A:$AJ,2,FALSE))="DBX",(VLOOKUP(Table5[[#This Row],[SKU]],'[1]All Skus'!$A:$AJ,3,FALSE)),""))</f>
        <v>Graphic EQs</v>
      </c>
      <c r="C8" s="10" t="str">
        <f>(IF((VLOOKUP(Table5[[#This Row],[SKU]],'[1]All Skus'!$A:$AJ,2,FALSE))="DBX",(VLOOKUP(Table5[[#This Row],[SKU]],'[1]All Skus'!$A:$AJ,4,FALSE)),""))</f>
        <v>131s</v>
      </c>
      <c r="D8" t="str">
        <f>(IF((VLOOKUP(Table5[[#This Row],[SKU]],'[1]All Skus'!$A:$AJ,2,FALSE))="DBX",(VLOOKUP(Table5[[#This Row],[SKU]],'[1]All Skus'!$A:$AJ,5,FALSE)),""))</f>
        <v>DBX_ZONEP</v>
      </c>
      <c r="E8" s="11" t="str">
        <f>(IF((VLOOKUP(Table5[[#This Row],[SKU]],'[1]All Skus'!$A:$AJ,2,FALSE))="DBX",(VLOOKUP(Table5[[#This Row],[SKU]],'[1]All Skus'!$A:$AJ,8,FALSE)),""))</f>
        <v>Graphic EQs</v>
      </c>
      <c r="F8" s="12" t="str">
        <f>(IF((VLOOKUP(Table5[[#This Row],[SKU]],'[1]All Skus'!$A:$AJ,2,FALSE))="DBX",(VLOOKUP(Table5[[#This Row],[SKU]],'[1]All Skus'!$A:$AJ,9,FALSE)),""))</f>
        <v>2 Series - Single 31 Band Graphic Equalizer</v>
      </c>
      <c r="G8" s="13">
        <f>(IF((VLOOKUP(Table5[[#This Row],[SKU]],'[1]All Skus'!$A:$AJ,2,FALSE))="DBX",(VLOOKUP(Table5[[#This Row],[SKU]],'[1]All Skus'!$A:$AJ,10,FALSE)),""))</f>
        <v>290.45999999999998</v>
      </c>
      <c r="H8" t="str">
        <f>(IF((VLOOKUP(Table5[[#This Row],[SKU]],'[1]All Skus'!$A:$AJ,2,FALSE))="DBX",(VLOOKUP(Table5[[#This Row],[SKU]],'[1]All Skus'!$A:$AJ,23,FALSE)),""))</f>
        <v>CN</v>
      </c>
      <c r="I8" s="14" t="str">
        <f>HYPERLINK((IF((VLOOKUP(Table5[[#This Row],[SKU]],'[1]All Skus'!$A:$AJ,2,FALSE))="DBX",(VLOOKUP(Table5[[#This Row],[SKU]],'[1]All Skus'!$A:$AJ,24,FALSE)),"")))</f>
        <v>Non Compliant</v>
      </c>
    </row>
    <row r="9" spans="1:9" ht="15" customHeight="1" x14ac:dyDescent="0.3">
      <c r="A9" s="15" t="s">
        <v>15</v>
      </c>
      <c r="B9" s="10" t="str">
        <f>(IF((VLOOKUP(Table5[[#This Row],[SKU]],'[1]All Skus'!$A:$AJ,2,FALSE))="DBX",(VLOOKUP(Table5[[#This Row],[SKU]],'[1]All Skus'!$A:$AJ,3,FALSE)),""))</f>
        <v>Graphic EQs</v>
      </c>
      <c r="C9" s="10" t="str">
        <f>(IF((VLOOKUP(Table5[[#This Row],[SKU]],'[1]All Skus'!$A:$AJ,2,FALSE))="DBX",(VLOOKUP(Table5[[#This Row],[SKU]],'[1]All Skus'!$A:$AJ,4,FALSE)),""))</f>
        <v>215s</v>
      </c>
      <c r="D9" t="str">
        <f>(IF((VLOOKUP(Table5[[#This Row],[SKU]],'[1]All Skus'!$A:$AJ,2,FALSE))="DBX",(VLOOKUP(Table5[[#This Row],[SKU]],'[1]All Skus'!$A:$AJ,5,FALSE)),""))</f>
        <v>DBX_ZONEP</v>
      </c>
      <c r="E9" s="11" t="str">
        <f>(IF((VLOOKUP(Table5[[#This Row],[SKU]],'[1]All Skus'!$A:$AJ,2,FALSE))="DBX",(VLOOKUP(Table5[[#This Row],[SKU]],'[1]All Skus'!$A:$AJ,8,FALSE)),""))</f>
        <v>Graphic EQs</v>
      </c>
      <c r="F9" s="12" t="str">
        <f>(IF((VLOOKUP(Table5[[#This Row],[SKU]],'[1]All Skus'!$A:$AJ,2,FALSE))="DBX",(VLOOKUP(Table5[[#This Row],[SKU]],'[1]All Skus'!$A:$AJ,9,FALSE)),""))</f>
        <v>2 Series - Dual 15 Band Graphic Equalizer</v>
      </c>
      <c r="G9" s="13">
        <f>(IF((VLOOKUP(Table5[[#This Row],[SKU]],'[1]All Skus'!$A:$AJ,2,FALSE))="DBX",(VLOOKUP(Table5[[#This Row],[SKU]],'[1]All Skus'!$A:$AJ,10,FALSE)),""))</f>
        <v>290.45999999999998</v>
      </c>
      <c r="H9" t="str">
        <f>(IF((VLOOKUP(Table5[[#This Row],[SKU]],'[1]All Skus'!$A:$AJ,2,FALSE))="DBX",(VLOOKUP(Table5[[#This Row],[SKU]],'[1]All Skus'!$A:$AJ,23,FALSE)),""))</f>
        <v>CN</v>
      </c>
      <c r="I9" s="14" t="str">
        <f>HYPERLINK((IF((VLOOKUP(Table5[[#This Row],[SKU]],'[1]All Skus'!$A:$AJ,2,FALSE))="DBX",(VLOOKUP(Table5[[#This Row],[SKU]],'[1]All Skus'!$A:$AJ,24,FALSE)),"")))</f>
        <v>Non Compliant</v>
      </c>
    </row>
    <row r="10" spans="1:9" ht="15" customHeight="1" x14ac:dyDescent="0.3">
      <c r="A10" s="9" t="s">
        <v>16</v>
      </c>
      <c r="B10" s="10" t="str">
        <f>(IF((VLOOKUP(Table5[[#This Row],[SKU]],'[1]All Skus'!$A:$AJ,2,FALSE))="DBX",(VLOOKUP(Table5[[#This Row],[SKU]],'[1]All Skus'!$A:$AJ,3,FALSE)),""))</f>
        <v>Graphic EQs</v>
      </c>
      <c r="C10" s="10" t="str">
        <f>(IF((VLOOKUP(Table5[[#This Row],[SKU]],'[1]All Skus'!$A:$AJ,2,FALSE))="DBX",(VLOOKUP(Table5[[#This Row],[SKU]],'[1]All Skus'!$A:$AJ,4,FALSE)),""))</f>
        <v>215s</v>
      </c>
      <c r="D10" t="str">
        <f>(IF((VLOOKUP(Table5[[#This Row],[SKU]],'[1]All Skus'!$A:$AJ,2,FALSE))="DBX",(VLOOKUP(Table5[[#This Row],[SKU]],'[1]All Skus'!$A:$AJ,5,FALSE)),""))</f>
        <v>DBX_DYN</v>
      </c>
      <c r="E10" s="11" t="str">
        <f>(IF((VLOOKUP(Table5[[#This Row],[SKU]],'[1]All Skus'!$A:$AJ,2,FALSE))="DBX",(VLOOKUP(Table5[[#This Row],[SKU]],'[1]All Skus'!$A:$AJ,8,FALSE)),""))</f>
        <v>Graphic EQs</v>
      </c>
      <c r="F10" s="12" t="str">
        <f>(IF((VLOOKUP(Table5[[#This Row],[SKU]],'[1]All Skus'!$A:$AJ,2,FALSE))="DBX",(VLOOKUP(Table5[[#This Row],[SKU]],'[1]All Skus'!$A:$AJ,9,FALSE)),""))</f>
        <v>2 Series - Dual 15 Band Graphic Equalizer</v>
      </c>
      <c r="G10" s="13">
        <f>(IF((VLOOKUP(Table5[[#This Row],[SKU]],'[1]All Skus'!$A:$AJ,2,FALSE))="DBX",(VLOOKUP(Table5[[#This Row],[SKU]],'[1]All Skus'!$A:$AJ,10,FALSE)),""))</f>
        <v>290.45999999999998</v>
      </c>
      <c r="H10" t="str">
        <f>(IF((VLOOKUP(Table5[[#This Row],[SKU]],'[1]All Skus'!$A:$AJ,2,FALSE))="DBX",(VLOOKUP(Table5[[#This Row],[SKU]],'[1]All Skus'!$A:$AJ,23,FALSE)),""))</f>
        <v>CN</v>
      </c>
      <c r="I10" s="14" t="str">
        <f>HYPERLINK((IF((VLOOKUP(Table5[[#This Row],[SKU]],'[1]All Skus'!$A:$AJ,2,FALSE))="DBX",(VLOOKUP(Table5[[#This Row],[SKU]],'[1]All Skus'!$A:$AJ,24,FALSE)),"")))</f>
        <v>Non Compliant</v>
      </c>
    </row>
    <row r="11" spans="1:9" ht="15" customHeight="1" x14ac:dyDescent="0.3">
      <c r="A11" s="9" t="s">
        <v>17</v>
      </c>
      <c r="B11" s="10" t="str">
        <f>(IF((VLOOKUP(Table5[[#This Row],[SKU]],'[1]All Skus'!$A:$AJ,2,FALSE))="DBX",(VLOOKUP(Table5[[#This Row],[SKU]],'[1]All Skus'!$A:$AJ,3,FALSE)),""))</f>
        <v>Production Series</v>
      </c>
      <c r="C11" s="10" t="str">
        <f>(IF((VLOOKUP(Table5[[#This Row],[SKU]],'[1]All Skus'!$A:$AJ,2,FALSE))="DBX",(VLOOKUP(Table5[[#This Row],[SKU]],'[1]All Skus'!$A:$AJ,4,FALSE)),""))</f>
        <v>223xs</v>
      </c>
      <c r="D11" t="str">
        <f>(IF((VLOOKUP(Table5[[#This Row],[SKU]],'[1]All Skus'!$A:$AJ,2,FALSE))="DBX",(VLOOKUP(Table5[[#This Row],[SKU]],'[1]All Skus'!$A:$AJ,5,FALSE)),""))</f>
        <v>DBX_EQ</v>
      </c>
      <c r="E11" s="11" t="str">
        <f>(IF((VLOOKUP(Table5[[#This Row],[SKU]],'[1]All Skus'!$A:$AJ,2,FALSE))="DBX",(VLOOKUP(Table5[[#This Row],[SKU]],'[1]All Skus'!$A:$AJ,8,FALSE)),""))</f>
        <v>Production Series</v>
      </c>
      <c r="F11" s="12" t="str">
        <f>(IF((VLOOKUP(Table5[[#This Row],[SKU]],'[1]All Skus'!$A:$AJ,2,FALSE))="DBX",(VLOOKUP(Table5[[#This Row],[SKU]],'[1]All Skus'!$A:$AJ,9,FALSE)),""))</f>
        <v>223s with XLR Connectors</v>
      </c>
      <c r="G11" s="13">
        <f>(IF((VLOOKUP(Table5[[#This Row],[SKU]],'[1]All Skus'!$A:$AJ,2,FALSE))="DBX",(VLOOKUP(Table5[[#This Row],[SKU]],'[1]All Skus'!$A:$AJ,10,FALSE)),""))</f>
        <v>321.2</v>
      </c>
      <c r="H11" t="str">
        <f>(IF((VLOOKUP(Table5[[#This Row],[SKU]],'[1]All Skus'!$A:$AJ,2,FALSE))="DBX",(VLOOKUP(Table5[[#This Row],[SKU]],'[1]All Skus'!$A:$AJ,23,FALSE)),""))</f>
        <v>CN</v>
      </c>
      <c r="I11" s="14" t="str">
        <f>HYPERLINK((IF((VLOOKUP(Table5[[#This Row],[SKU]],'[1]All Skus'!$A:$AJ,2,FALSE))="DBX",(VLOOKUP(Table5[[#This Row],[SKU]],'[1]All Skus'!$A:$AJ,24,FALSE)),"")))</f>
        <v>Non Compliant</v>
      </c>
    </row>
    <row r="12" spans="1:9" ht="15" customHeight="1" x14ac:dyDescent="0.3">
      <c r="A12" s="9" t="s">
        <v>18</v>
      </c>
      <c r="B12" s="10" t="str">
        <f>(IF((VLOOKUP(Table5[[#This Row],[SKU]],'[1]All Skus'!$A:$AJ,2,FALSE))="DBX",(VLOOKUP(Table5[[#This Row],[SKU]],'[1]All Skus'!$A:$AJ,3,FALSE)),""))</f>
        <v>Graphic EQs</v>
      </c>
      <c r="C12" s="10" t="str">
        <f>(IF((VLOOKUP(Table5[[#This Row],[SKU]],'[1]All Skus'!$A:$AJ,2,FALSE))="DBX",(VLOOKUP(Table5[[#This Row],[SKU]],'[1]All Skus'!$A:$AJ,4,FALSE)),""))</f>
        <v>231s</v>
      </c>
      <c r="D12" t="str">
        <f>(IF((VLOOKUP(Table5[[#This Row],[SKU]],'[1]All Skus'!$A:$AJ,2,FALSE))="DBX",(VLOOKUP(Table5[[#This Row],[SKU]],'[1]All Skus'!$A:$AJ,5,FALSE)),""))</f>
        <v>DBX_CROSS</v>
      </c>
      <c r="E12" s="11" t="str">
        <f>(IF((VLOOKUP(Table5[[#This Row],[SKU]],'[1]All Skus'!$A:$AJ,2,FALSE))="DBX",(VLOOKUP(Table5[[#This Row],[SKU]],'[1]All Skus'!$A:$AJ,8,FALSE)),""))</f>
        <v>Graphic EQs</v>
      </c>
      <c r="F12" s="12" t="str">
        <f>(IF((VLOOKUP(Table5[[#This Row],[SKU]],'[1]All Skus'!$A:$AJ,2,FALSE))="DBX",(VLOOKUP(Table5[[#This Row],[SKU]],'[1]All Skus'!$A:$AJ,9,FALSE)),""))</f>
        <v>2 Series - Dual 31 Band Graphic Equalizer</v>
      </c>
      <c r="G12" s="13">
        <f>(IF((VLOOKUP(Table5[[#This Row],[SKU]],'[1]All Skus'!$A:$AJ,2,FALSE))="DBX",(VLOOKUP(Table5[[#This Row],[SKU]],'[1]All Skus'!$A:$AJ,10,FALSE)),""))</f>
        <v>351.93</v>
      </c>
      <c r="H12" t="str">
        <f>(IF((VLOOKUP(Table5[[#This Row],[SKU]],'[1]All Skus'!$A:$AJ,2,FALSE))="DBX",(VLOOKUP(Table5[[#This Row],[SKU]],'[1]All Skus'!$A:$AJ,23,FALSE)),""))</f>
        <v>CN</v>
      </c>
      <c r="I12" s="14" t="str">
        <f>HYPERLINK((IF((VLOOKUP(Table5[[#This Row],[SKU]],'[1]All Skus'!$A:$AJ,2,FALSE))="DBX",(VLOOKUP(Table5[[#This Row],[SKU]],'[1]All Skus'!$A:$AJ,24,FALSE)),"")))</f>
        <v>Non Compliant</v>
      </c>
    </row>
    <row r="13" spans="1:9" ht="15" customHeight="1" x14ac:dyDescent="0.3">
      <c r="A13" s="9" t="s">
        <v>19</v>
      </c>
      <c r="B13" s="10" t="str">
        <f>(IF((VLOOKUP(Table5[[#This Row],[SKU]],'[1]All Skus'!$A:$AJ,2,FALSE))="DBX",(VLOOKUP(Table5[[#This Row],[SKU]],'[1]All Skus'!$A:$AJ,3,FALSE)),""))</f>
        <v>Production Series</v>
      </c>
      <c r="C13" s="10" t="str">
        <f>(IF((VLOOKUP(Table5[[#This Row],[SKU]],'[1]All Skus'!$A:$AJ,2,FALSE))="DBX",(VLOOKUP(Table5[[#This Row],[SKU]],'[1]All Skus'!$A:$AJ,4,FALSE)),""))</f>
        <v>234s</v>
      </c>
      <c r="D13" t="str">
        <f>(IF((VLOOKUP(Table5[[#This Row],[SKU]],'[1]All Skus'!$A:$AJ,2,FALSE))="DBX",(VLOOKUP(Table5[[#This Row],[SKU]],'[1]All Skus'!$A:$AJ,5,FALSE)),""))</f>
        <v>DBX_EQ</v>
      </c>
      <c r="E13" s="11" t="str">
        <f>(IF((VLOOKUP(Table5[[#This Row],[SKU]],'[1]All Skus'!$A:$AJ,2,FALSE))="DBX",(VLOOKUP(Table5[[#This Row],[SKU]],'[1]All Skus'!$A:$AJ,8,FALSE)),""))</f>
        <v>Production Series</v>
      </c>
      <c r="F13" s="12" t="str">
        <f>(IF((VLOOKUP(Table5[[#This Row],[SKU]],'[1]All Skus'!$A:$AJ,2,FALSE))="DBX",(VLOOKUP(Table5[[#This Row],[SKU]],'[1]All Skus'!$A:$AJ,9,FALSE)),""))</f>
        <v>Stereo 2/3 Way, Mono 4-Way Crossover</v>
      </c>
      <c r="G13" s="13">
        <f>(IF((VLOOKUP(Table5[[#This Row],[SKU]],'[1]All Skus'!$A:$AJ,2,FALSE))="DBX",(VLOOKUP(Table5[[#This Row],[SKU]],'[1]All Skus'!$A:$AJ,10,FALSE)),""))</f>
        <v>351.93</v>
      </c>
      <c r="H13" t="str">
        <f>(IF((VLOOKUP(Table5[[#This Row],[SKU]],'[1]All Skus'!$A:$AJ,2,FALSE))="DBX",(VLOOKUP(Table5[[#This Row],[SKU]],'[1]All Skus'!$A:$AJ,23,FALSE)),""))</f>
        <v>CN</v>
      </c>
      <c r="I13" s="14" t="str">
        <f>HYPERLINK((IF((VLOOKUP(Table5[[#This Row],[SKU]],'[1]All Skus'!$A:$AJ,2,FALSE))="DBX",(VLOOKUP(Table5[[#This Row],[SKU]],'[1]All Skus'!$A:$AJ,24,FALSE)),"")))</f>
        <v>Non Compliant</v>
      </c>
    </row>
    <row r="14" spans="1:9" ht="15" customHeight="1" x14ac:dyDescent="0.3">
      <c r="A14" s="9" t="s">
        <v>20</v>
      </c>
      <c r="B14" s="10" t="str">
        <f>(IF((VLOOKUP(Table5[[#This Row],[SKU]],'[1]All Skus'!$A:$AJ,2,FALSE))="DBX",(VLOOKUP(Table5[[#This Row],[SKU]],'[1]All Skus'!$A:$AJ,3,FALSE)),""))</f>
        <v>Production Series</v>
      </c>
      <c r="C14" s="10" t="str">
        <f>(IF((VLOOKUP(Table5[[#This Row],[SKU]],'[1]All Skus'!$A:$AJ,2,FALSE))="DBX",(VLOOKUP(Table5[[#This Row],[SKU]],'[1]All Skus'!$A:$AJ,4,FALSE)),""))</f>
        <v>234xs</v>
      </c>
      <c r="D14" t="str">
        <f>(IF((VLOOKUP(Table5[[#This Row],[SKU]],'[1]All Skus'!$A:$AJ,2,FALSE))="DBX",(VLOOKUP(Table5[[#This Row],[SKU]],'[1]All Skus'!$A:$AJ,5,FALSE)),""))</f>
        <v>DBX_CROSS</v>
      </c>
      <c r="E14" s="11" t="str">
        <f>(IF((VLOOKUP(Table5[[#This Row],[SKU]],'[1]All Skus'!$A:$AJ,2,FALSE))="DBX",(VLOOKUP(Table5[[#This Row],[SKU]],'[1]All Skus'!$A:$AJ,8,FALSE)),""))</f>
        <v>Production Series</v>
      </c>
      <c r="F14" s="12" t="str">
        <f>(IF((VLOOKUP(Table5[[#This Row],[SKU]],'[1]All Skus'!$A:$AJ,2,FALSE))="DBX",(VLOOKUP(Table5[[#This Row],[SKU]],'[1]All Skus'!$A:$AJ,9,FALSE)),""))</f>
        <v>234s with XLR Connectors</v>
      </c>
      <c r="G14" s="13">
        <f>(IF((VLOOKUP(Table5[[#This Row],[SKU]],'[1]All Skus'!$A:$AJ,2,FALSE))="DBX",(VLOOKUP(Table5[[#This Row],[SKU]],'[1]All Skus'!$A:$AJ,10,FALSE)),""))</f>
        <v>413.41</v>
      </c>
      <c r="H14" t="str">
        <f>(IF((VLOOKUP(Table5[[#This Row],[SKU]],'[1]All Skus'!$A:$AJ,2,FALSE))="DBX",(VLOOKUP(Table5[[#This Row],[SKU]],'[1]All Skus'!$A:$AJ,23,FALSE)),""))</f>
        <v>CN</v>
      </c>
      <c r="I14" s="14" t="str">
        <f>HYPERLINK((IF((VLOOKUP(Table5[[#This Row],[SKU]],'[1]All Skus'!$A:$AJ,2,FALSE))="DBX",(VLOOKUP(Table5[[#This Row],[SKU]],'[1]All Skus'!$A:$AJ,24,FALSE)),"")))</f>
        <v>Non Compliant</v>
      </c>
    </row>
    <row r="15" spans="1:9" ht="15" customHeight="1" x14ac:dyDescent="0.3">
      <c r="A15" s="9" t="s">
        <v>21</v>
      </c>
      <c r="B15" s="10" t="str">
        <f>(IF((VLOOKUP(Table5[[#This Row],[SKU]],'[1]All Skus'!$A:$AJ,2,FALSE))="DBX",(VLOOKUP(Table5[[#This Row],[SKU]],'[1]All Skus'!$A:$AJ,3,FALSE)),""))</f>
        <v>DriveRack</v>
      </c>
      <c r="C15" s="10" t="str">
        <f>(IF((VLOOKUP(Table5[[#This Row],[SKU]],'[1]All Skus'!$A:$AJ,2,FALSE))="DBX",(VLOOKUP(Table5[[#This Row],[SKU]],'[1]All Skus'!$A:$AJ,4,FALSE)),""))</f>
        <v>260V</v>
      </c>
      <c r="D15" t="str">
        <f>(IF((VLOOKUP(Table5[[#This Row],[SKU]],'[1]All Skus'!$A:$AJ,2,FALSE))="DBX",(VLOOKUP(Table5[[#This Row],[SKU]],'[1]All Skus'!$A:$AJ,5,FALSE)),""))</f>
        <v>DBX_CROSS</v>
      </c>
      <c r="E15" s="11" t="str">
        <f>(IF((VLOOKUP(Table5[[#This Row],[SKU]],'[1]All Skus'!$A:$AJ,2,FALSE))="DBX",(VLOOKUP(Table5[[#This Row],[SKU]],'[1]All Skus'!$A:$AJ,8,FALSE)),""))</f>
        <v>DriveRack</v>
      </c>
      <c r="F15" s="12" t="str">
        <f>(IF((VLOOKUP(Table5[[#This Row],[SKU]],'[1]All Skus'!$A:$AJ,2,FALSE))="DBX",(VLOOKUP(Table5[[#This Row],[SKU]],'[1]All Skus'!$A:$AJ,9,FALSE)),""))</f>
        <v>2x6 Loudspeaker Management System</v>
      </c>
      <c r="G15" s="13">
        <f>(IF((VLOOKUP(Table5[[#This Row],[SKU]],'[1]All Skus'!$A:$AJ,2,FALSE))="DBX",(VLOOKUP(Table5[[#This Row],[SKU]],'[1]All Skus'!$A:$AJ,10,FALSE)),""))</f>
        <v>1028.1300000000001</v>
      </c>
      <c r="H15" t="str">
        <f>(IF((VLOOKUP(Table5[[#This Row],[SKU]],'[1]All Skus'!$A:$AJ,2,FALSE))="DBX",(VLOOKUP(Table5[[#This Row],[SKU]],'[1]All Skus'!$A:$AJ,23,FALSE)),""))</f>
        <v>CN</v>
      </c>
      <c r="I15" s="14" t="str">
        <f>HYPERLINK((IF((VLOOKUP(Table5[[#This Row],[SKU]],'[1]All Skus'!$A:$AJ,2,FALSE))="DBX",(VLOOKUP(Table5[[#This Row],[SKU]],'[1]All Skus'!$A:$AJ,24,FALSE)),"")))</f>
        <v>Non Compliant</v>
      </c>
    </row>
    <row r="16" spans="1:9" ht="15" customHeight="1" x14ac:dyDescent="0.3">
      <c r="A16" s="9" t="s">
        <v>22</v>
      </c>
      <c r="B16" s="10" t="str">
        <f>(IF((VLOOKUP(Table5[[#This Row],[SKU]],'[1]All Skus'!$A:$AJ,2,FALSE))="DBX",(VLOOKUP(Table5[[#This Row],[SKU]],'[1]All Skus'!$A:$AJ,3,FALSE)),""))</f>
        <v>Production Series</v>
      </c>
      <c r="C16" s="10" t="str">
        <f>(IF((VLOOKUP(Table5[[#This Row],[SKU]],'[1]All Skus'!$A:$AJ,2,FALSE))="DBX",(VLOOKUP(Table5[[#This Row],[SKU]],'[1]All Skus'!$A:$AJ,4,FALSE)),""))</f>
        <v>266xs</v>
      </c>
      <c r="D16" t="str">
        <f>(IF((VLOOKUP(Table5[[#This Row],[SKU]],'[1]All Skus'!$A:$AJ,2,FALSE))="DBX",(VLOOKUP(Table5[[#This Row],[SKU]],'[1]All Skus'!$A:$AJ,5,FALSE)),""))</f>
        <v>DBX_PSR</v>
      </c>
      <c r="E16" s="11" t="str">
        <f>(IF((VLOOKUP(Table5[[#This Row],[SKU]],'[1]All Skus'!$A:$AJ,2,FALSE))="DBX",(VLOOKUP(Table5[[#This Row],[SKU]],'[1]All Skus'!$A:$AJ,8,FALSE)),""))</f>
        <v>Production Series</v>
      </c>
      <c r="F16" s="12" t="str">
        <f>(IF((VLOOKUP(Table5[[#This Row],[SKU]],'[1]All Skus'!$A:$AJ,2,FALSE))="DBX",(VLOOKUP(Table5[[#This Row],[SKU]],'[1]All Skus'!$A:$AJ,9,FALSE)),""))</f>
        <v xml:space="preserve">Dual Compressor Gate </v>
      </c>
      <c r="G16" s="13">
        <f>(IF((VLOOKUP(Table5[[#This Row],[SKU]],'[1]All Skus'!$A:$AJ,2,FALSE))="DBX",(VLOOKUP(Table5[[#This Row],[SKU]],'[1]All Skus'!$A:$AJ,10,FALSE)),""))</f>
        <v>275.08999999999997</v>
      </c>
      <c r="H16" t="str">
        <f>(IF((VLOOKUP(Table5[[#This Row],[SKU]],'[1]All Skus'!$A:$AJ,2,FALSE))="DBX",(VLOOKUP(Table5[[#This Row],[SKU]],'[1]All Skus'!$A:$AJ,23,FALSE)),""))</f>
        <v>CN</v>
      </c>
      <c r="I16" s="14" t="str">
        <f>HYPERLINK((IF((VLOOKUP(Table5[[#This Row],[SKU]],'[1]All Skus'!$A:$AJ,2,FALSE))="DBX",(VLOOKUP(Table5[[#This Row],[SKU]],'[1]All Skus'!$A:$AJ,24,FALSE)),"")))</f>
        <v>Non Compliant</v>
      </c>
    </row>
    <row r="17" spans="1:9" ht="15" customHeight="1" x14ac:dyDescent="0.3">
      <c r="A17" s="9" t="s">
        <v>23</v>
      </c>
      <c r="B17" s="10" t="str">
        <f>(IF((VLOOKUP(Table5[[#This Row],[SKU]],'[1]All Skus'!$A:$AJ,2,FALSE))="DBX",(VLOOKUP(Table5[[#This Row],[SKU]],'[1]All Skus'!$A:$AJ,3,FALSE)),""))</f>
        <v>500 Series</v>
      </c>
      <c r="C17" s="10">
        <f>(IF((VLOOKUP(Table5[[#This Row],[SKU]],'[1]All Skus'!$A:$AJ,2,FALSE))="DBX",(VLOOKUP(Table5[[#This Row],[SKU]],'[1]All Skus'!$A:$AJ,4,FALSE)),""))</f>
        <v>510</v>
      </c>
      <c r="D17" t="str">
        <f>(IF((VLOOKUP(Table5[[#This Row],[SKU]],'[1]All Skus'!$A:$AJ,2,FALSE))="DBX",(VLOOKUP(Table5[[#This Row],[SKU]],'[1]All Skus'!$A:$AJ,5,FALSE)),""))</f>
        <v>DBX_STUDI</v>
      </c>
      <c r="E17" s="11" t="str">
        <f>(IF((VLOOKUP(Table5[[#This Row],[SKU]],'[1]All Skus'!$A:$AJ,2,FALSE))="DBX",(VLOOKUP(Table5[[#This Row],[SKU]],'[1]All Skus'!$A:$AJ,8,FALSE)),""))</f>
        <v>500 Series</v>
      </c>
      <c r="F17" s="12" t="str">
        <f>(IF((VLOOKUP(Table5[[#This Row],[SKU]],'[1]All Skus'!$A:$AJ,2,FALSE))="DBX",(VLOOKUP(Table5[[#This Row],[SKU]],'[1]All Skus'!$A:$AJ,9,FALSE)),""))</f>
        <v>SubHarmonic Synthesizer</v>
      </c>
      <c r="G17" s="13">
        <f>(IF((VLOOKUP(Table5[[#This Row],[SKU]],'[1]All Skus'!$A:$AJ,2,FALSE))="DBX",(VLOOKUP(Table5[[#This Row],[SKU]],'[1]All Skus'!$A:$AJ,10,FALSE)),""))</f>
        <v>259.72000000000003</v>
      </c>
      <c r="H17" t="str">
        <f>(IF((VLOOKUP(Table5[[#This Row],[SKU]],'[1]All Skus'!$A:$AJ,2,FALSE))="DBX",(VLOOKUP(Table5[[#This Row],[SKU]],'[1]All Skus'!$A:$AJ,23,FALSE)),""))</f>
        <v>CN</v>
      </c>
      <c r="I17" s="14" t="str">
        <f>HYPERLINK((IF((VLOOKUP(Table5[[#This Row],[SKU]],'[1]All Skus'!$A:$AJ,2,FALSE))="DBX",(VLOOKUP(Table5[[#This Row],[SKU]],'[1]All Skus'!$A:$AJ,24,FALSE)),"")))</f>
        <v>Non Compliant</v>
      </c>
    </row>
    <row r="18" spans="1:9" ht="15" customHeight="1" x14ac:dyDescent="0.3">
      <c r="A18" s="9" t="s">
        <v>24</v>
      </c>
      <c r="B18" s="10" t="str">
        <f>(IF((VLOOKUP(Table5[[#This Row],[SKU]],'[1]All Skus'!$A:$AJ,2,FALSE))="DBX",(VLOOKUP(Table5[[#This Row],[SKU]],'[1]All Skus'!$A:$AJ,3,FALSE)),""))</f>
        <v>500 Series</v>
      </c>
      <c r="C18" s="10">
        <f>(IF((VLOOKUP(Table5[[#This Row],[SKU]],'[1]All Skus'!$A:$AJ,2,FALSE))="DBX",(VLOOKUP(Table5[[#This Row],[SKU]],'[1]All Skus'!$A:$AJ,4,FALSE)),""))</f>
        <v>520</v>
      </c>
      <c r="D18" t="str">
        <f>(IF((VLOOKUP(Table5[[#This Row],[SKU]],'[1]All Skus'!$A:$AJ,2,FALSE))="DBX",(VLOOKUP(Table5[[#This Row],[SKU]],'[1]All Skus'!$A:$AJ,5,FALSE)),""))</f>
        <v>DBX_STUDI</v>
      </c>
      <c r="E18" s="11" t="str">
        <f>(IF((VLOOKUP(Table5[[#This Row],[SKU]],'[1]All Skus'!$A:$AJ,2,FALSE))="DBX",(VLOOKUP(Table5[[#This Row],[SKU]],'[1]All Skus'!$A:$AJ,8,FALSE)),""))</f>
        <v>500 Series</v>
      </c>
      <c r="F18" s="12" t="str">
        <f>(IF((VLOOKUP(Table5[[#This Row],[SKU]],'[1]All Skus'!$A:$AJ,2,FALSE))="DBX",(VLOOKUP(Table5[[#This Row],[SKU]],'[1]All Skus'!$A:$AJ,9,FALSE)),""))</f>
        <v xml:space="preserve">De-Esser </v>
      </c>
      <c r="G18" s="13">
        <f>(IF((VLOOKUP(Table5[[#This Row],[SKU]],'[1]All Skus'!$A:$AJ,2,FALSE))="DBX",(VLOOKUP(Table5[[#This Row],[SKU]],'[1]All Skus'!$A:$AJ,10,FALSE)),""))</f>
        <v>275.08999999999997</v>
      </c>
      <c r="H18" t="str">
        <f>(IF((VLOOKUP(Table5[[#This Row],[SKU]],'[1]All Skus'!$A:$AJ,2,FALSE))="DBX",(VLOOKUP(Table5[[#This Row],[SKU]],'[1]All Skus'!$A:$AJ,23,FALSE)),""))</f>
        <v>CN</v>
      </c>
      <c r="I18" s="14" t="str">
        <f>HYPERLINK((IF((VLOOKUP(Table5[[#This Row],[SKU]],'[1]All Skus'!$A:$AJ,2,FALSE))="DBX",(VLOOKUP(Table5[[#This Row],[SKU]],'[1]All Skus'!$A:$AJ,24,FALSE)),"")))</f>
        <v>Non Compliant</v>
      </c>
    </row>
    <row r="19" spans="1:9" ht="15" customHeight="1" x14ac:dyDescent="0.3">
      <c r="A19" s="9" t="s">
        <v>25</v>
      </c>
      <c r="B19" s="10" t="str">
        <f>(IF((VLOOKUP(Table5[[#This Row],[SKU]],'[1]All Skus'!$A:$AJ,2,FALSE))="DBX",(VLOOKUP(Table5[[#This Row],[SKU]],'[1]All Skus'!$A:$AJ,3,FALSE)),""))</f>
        <v>500 Series</v>
      </c>
      <c r="C19" s="10">
        <f>(IF((VLOOKUP(Table5[[#This Row],[SKU]],'[1]All Skus'!$A:$AJ,2,FALSE))="DBX",(VLOOKUP(Table5[[#This Row],[SKU]],'[1]All Skus'!$A:$AJ,4,FALSE)),""))</f>
        <v>530</v>
      </c>
      <c r="D19" t="str">
        <f>(IF((VLOOKUP(Table5[[#This Row],[SKU]],'[1]All Skus'!$A:$AJ,2,FALSE))="DBX",(VLOOKUP(Table5[[#This Row],[SKU]],'[1]All Skus'!$A:$AJ,5,FALSE)),""))</f>
        <v>DBX_STUDI</v>
      </c>
      <c r="E19" s="11" t="str">
        <f>(IF((VLOOKUP(Table5[[#This Row],[SKU]],'[1]All Skus'!$A:$AJ,2,FALSE))="DBX",(VLOOKUP(Table5[[#This Row],[SKU]],'[1]All Skus'!$A:$AJ,8,FALSE)),""))</f>
        <v>500 Series</v>
      </c>
      <c r="F19" s="12" t="str">
        <f>(IF((VLOOKUP(Table5[[#This Row],[SKU]],'[1]All Skus'!$A:$AJ,2,FALSE))="DBX",(VLOOKUP(Table5[[#This Row],[SKU]],'[1]All Skus'!$A:$AJ,9,FALSE)),""))</f>
        <v xml:space="preserve">3-Band Parametric EQ </v>
      </c>
      <c r="G19" s="13">
        <f>(IF((VLOOKUP(Table5[[#This Row],[SKU]],'[1]All Skus'!$A:$AJ,2,FALSE))="DBX",(VLOOKUP(Table5[[#This Row],[SKU]],'[1]All Skus'!$A:$AJ,10,FALSE)),""))</f>
        <v>351.93</v>
      </c>
      <c r="H19" t="str">
        <f>(IF((VLOOKUP(Table5[[#This Row],[SKU]],'[1]All Skus'!$A:$AJ,2,FALSE))="DBX",(VLOOKUP(Table5[[#This Row],[SKU]],'[1]All Skus'!$A:$AJ,23,FALSE)),""))</f>
        <v>CN</v>
      </c>
      <c r="I19" s="14" t="str">
        <f>HYPERLINK((IF((VLOOKUP(Table5[[#This Row],[SKU]],'[1]All Skus'!$A:$AJ,2,FALSE))="DBX",(VLOOKUP(Table5[[#This Row],[SKU]],'[1]All Skus'!$A:$AJ,24,FALSE)),"")))</f>
        <v>Non Compliant</v>
      </c>
    </row>
    <row r="20" spans="1:9" ht="15" customHeight="1" x14ac:dyDescent="0.3">
      <c r="A20" s="9" t="s">
        <v>26</v>
      </c>
      <c r="B20" s="10" t="str">
        <f>(IF((VLOOKUP(Table5[[#This Row],[SKU]],'[1]All Skus'!$A:$AJ,2,FALSE))="DBX",(VLOOKUP(Table5[[#This Row],[SKU]],'[1]All Skus'!$A:$AJ,3,FALSE)),""))</f>
        <v>500 Series</v>
      </c>
      <c r="C20" s="10" t="str">
        <f>(IF((VLOOKUP(Table5[[#This Row],[SKU]],'[1]All Skus'!$A:$AJ,2,FALSE))="DBX",(VLOOKUP(Table5[[#This Row],[SKU]],'[1]All Skus'!$A:$AJ,4,FALSE)),""))</f>
        <v>560A</v>
      </c>
      <c r="D20" t="str">
        <f>(IF((VLOOKUP(Table5[[#This Row],[SKU]],'[1]All Skus'!$A:$AJ,2,FALSE))="DBX",(VLOOKUP(Table5[[#This Row],[SKU]],'[1]All Skus'!$A:$AJ,5,FALSE)),""))</f>
        <v>DBX_STUDI</v>
      </c>
      <c r="E20" s="11" t="str">
        <f>(IF((VLOOKUP(Table5[[#This Row],[SKU]],'[1]All Skus'!$A:$AJ,2,FALSE))="DBX",(VLOOKUP(Table5[[#This Row],[SKU]],'[1]All Skus'!$A:$AJ,8,FALSE)),""))</f>
        <v>500 Series</v>
      </c>
      <c r="F20" s="12" t="str">
        <f>(IF((VLOOKUP(Table5[[#This Row],[SKU]],'[1]All Skus'!$A:$AJ,2,FALSE))="DBX",(VLOOKUP(Table5[[#This Row],[SKU]],'[1]All Skus'!$A:$AJ,9,FALSE)),""))</f>
        <v xml:space="preserve">Compressor/Limiter </v>
      </c>
      <c r="G20" s="13">
        <f>(IF((VLOOKUP(Table5[[#This Row],[SKU]],'[1]All Skus'!$A:$AJ,2,FALSE))="DBX",(VLOOKUP(Table5[[#This Row],[SKU]],'[1]All Skus'!$A:$AJ,10,FALSE)),""))</f>
        <v>351.93</v>
      </c>
      <c r="H20" t="str">
        <f>(IF((VLOOKUP(Table5[[#This Row],[SKU]],'[1]All Skus'!$A:$AJ,2,FALSE))="DBX",(VLOOKUP(Table5[[#This Row],[SKU]],'[1]All Skus'!$A:$AJ,23,FALSE)),""))</f>
        <v>CN</v>
      </c>
      <c r="I20" s="14" t="str">
        <f>HYPERLINK((IF((VLOOKUP(Table5[[#This Row],[SKU]],'[1]All Skus'!$A:$AJ,2,FALSE))="DBX",(VLOOKUP(Table5[[#This Row],[SKU]],'[1]All Skus'!$A:$AJ,24,FALSE)),"")))</f>
        <v>Non Compliant</v>
      </c>
    </row>
    <row r="21" spans="1:9" ht="15" customHeight="1" x14ac:dyDescent="0.3">
      <c r="A21" s="9" t="s">
        <v>27</v>
      </c>
      <c r="B21" s="10" t="str">
        <f>(IF((VLOOKUP(Table5[[#This Row],[SKU]],'[1]All Skus'!$A:$AJ,2,FALSE))="DBX",(VLOOKUP(Table5[[#This Row],[SKU]],'[1]All Skus'!$A:$AJ,3,FALSE)),""))</f>
        <v>500 Series</v>
      </c>
      <c r="C21" s="10">
        <f>(IF((VLOOKUP(Table5[[#This Row],[SKU]],'[1]All Skus'!$A:$AJ,2,FALSE))="DBX",(VLOOKUP(Table5[[#This Row],[SKU]],'[1]All Skus'!$A:$AJ,4,FALSE)),""))</f>
        <v>580</v>
      </c>
      <c r="D21" t="str">
        <f>(IF((VLOOKUP(Table5[[#This Row],[SKU]],'[1]All Skus'!$A:$AJ,2,FALSE))="DBX",(VLOOKUP(Table5[[#This Row],[SKU]],'[1]All Skus'!$A:$AJ,5,FALSE)),""))</f>
        <v>DBX_STUDI</v>
      </c>
      <c r="E21" s="11" t="str">
        <f>(IF((VLOOKUP(Table5[[#This Row],[SKU]],'[1]All Skus'!$A:$AJ,2,FALSE))="DBX",(VLOOKUP(Table5[[#This Row],[SKU]],'[1]All Skus'!$A:$AJ,8,FALSE)),""))</f>
        <v>500 Series</v>
      </c>
      <c r="F21" s="12" t="str">
        <f>(IF((VLOOKUP(Table5[[#This Row],[SKU]],'[1]All Skus'!$A:$AJ,2,FALSE))="DBX",(VLOOKUP(Table5[[#This Row],[SKU]],'[1]All Skus'!$A:$AJ,9,FALSE)),""))</f>
        <v xml:space="preserve">Mic Preamp  </v>
      </c>
      <c r="G21" s="13">
        <f>(IF((VLOOKUP(Table5[[#This Row],[SKU]],'[1]All Skus'!$A:$AJ,2,FALSE))="DBX",(VLOOKUP(Table5[[#This Row],[SKU]],'[1]All Skus'!$A:$AJ,10,FALSE)),""))</f>
        <v>428.77</v>
      </c>
      <c r="H21" t="str">
        <f>(IF((VLOOKUP(Table5[[#This Row],[SKU]],'[1]All Skus'!$A:$AJ,2,FALSE))="DBX",(VLOOKUP(Table5[[#This Row],[SKU]],'[1]All Skus'!$A:$AJ,23,FALSE)),""))</f>
        <v>CN</v>
      </c>
      <c r="I21" s="14" t="str">
        <f>HYPERLINK((IF((VLOOKUP(Table5[[#This Row],[SKU]],'[1]All Skus'!$A:$AJ,2,FALSE))="DBX",(VLOOKUP(Table5[[#This Row],[SKU]],'[1]All Skus'!$A:$AJ,24,FALSE)),"")))</f>
        <v>Non Compliant</v>
      </c>
    </row>
    <row r="22" spans="1:9" ht="15" customHeight="1" x14ac:dyDescent="0.3">
      <c r="A22" s="9" t="s">
        <v>28</v>
      </c>
      <c r="B22" s="10" t="str">
        <f>(IF((VLOOKUP(Table5[[#This Row],[SKU]],'[1]All Skus'!$A:$AJ,2,FALSE))="DBX",(VLOOKUP(Table5[[#This Row],[SKU]],'[1]All Skus'!$A:$AJ,3,FALSE)),""))</f>
        <v>Digital Zone Processor</v>
      </c>
      <c r="C22" s="10" t="str">
        <f>(IF((VLOOKUP(Table5[[#This Row],[SKU]],'[1]All Skus'!$A:$AJ,2,FALSE))="DBX",(VLOOKUP(Table5[[#This Row],[SKU]],'[1]All Skus'!$A:$AJ,4,FALSE)),""))</f>
        <v>ZonePro 640m</v>
      </c>
      <c r="D22" t="str">
        <f>(IF((VLOOKUP(Table5[[#This Row],[SKU]],'[1]All Skus'!$A:$AJ,2,FALSE))="DBX",(VLOOKUP(Table5[[#This Row],[SKU]],'[1]All Skus'!$A:$AJ,5,FALSE)),""))</f>
        <v>DBX_STUDI</v>
      </c>
      <c r="E22" s="11" t="str">
        <f>(IF((VLOOKUP(Table5[[#This Row],[SKU]],'[1]All Skus'!$A:$AJ,2,FALSE))="DBX",(VLOOKUP(Table5[[#This Row],[SKU]],'[1]All Skus'!$A:$AJ,8,FALSE)),""))</f>
        <v>Digital Zone Processor</v>
      </c>
      <c r="F22" s="12" t="str">
        <f>(IF((VLOOKUP(Table5[[#This Row],[SKU]],'[1]All Skus'!$A:$AJ,2,FALSE))="DBX",(VLOOKUP(Table5[[#This Row],[SKU]],'[1]All Skus'!$A:$AJ,9,FALSE)),""))</f>
        <v>6x4 Digital Zone Processor</v>
      </c>
      <c r="G22" s="13">
        <f>(IF((VLOOKUP(Table5[[#This Row],[SKU]],'[1]All Skus'!$A:$AJ,2,FALSE))="DBX",(VLOOKUP(Table5[[#This Row],[SKU]],'[1]All Skus'!$A:$AJ,10,FALSE)),""))</f>
        <v>943.75810000000001</v>
      </c>
      <c r="H22" t="str">
        <f>(IF((VLOOKUP(Table5[[#This Row],[SKU]],'[1]All Skus'!$A:$AJ,2,FALSE))="DBX",(VLOOKUP(Table5[[#This Row],[SKU]],'[1]All Skus'!$A:$AJ,23,FALSE)),""))</f>
        <v>CN</v>
      </c>
      <c r="I22" s="14" t="str">
        <f>HYPERLINK((IF((VLOOKUP(Table5[[#This Row],[SKU]],'[1]All Skus'!$A:$AJ,2,FALSE))="DBX",(VLOOKUP(Table5[[#This Row],[SKU]],'[1]All Skus'!$A:$AJ,24,FALSE)),"")))</f>
        <v>Non Compliant</v>
      </c>
    </row>
    <row r="23" spans="1:9" ht="15" customHeight="1" x14ac:dyDescent="0.3">
      <c r="A23" s="9" t="s">
        <v>29</v>
      </c>
      <c r="B23" s="10" t="str">
        <f>(IF((VLOOKUP(Table5[[#This Row],[SKU]],'[1]All Skus'!$A:$AJ,2,FALSE))="DBX",(VLOOKUP(Table5[[#This Row],[SKU]],'[1]All Skus'!$A:$AJ,3,FALSE)),""))</f>
        <v>Digital Zone Processor</v>
      </c>
      <c r="C23" s="10">
        <f>(IF((VLOOKUP(Table5[[#This Row],[SKU]],'[1]All Skus'!$A:$AJ,2,FALSE))="DBX",(VLOOKUP(Table5[[#This Row],[SKU]],'[1]All Skus'!$A:$AJ,4,FALSE)),""))</f>
        <v>640</v>
      </c>
      <c r="D23" t="str">
        <f>(IF((VLOOKUP(Table5[[#This Row],[SKU]],'[1]All Skus'!$A:$AJ,2,FALSE))="DBX",(VLOOKUP(Table5[[#This Row],[SKU]],'[1]All Skus'!$A:$AJ,5,FALSE)),""))</f>
        <v>DBX_ZONEP</v>
      </c>
      <c r="E23" s="11" t="str">
        <f>(IF((VLOOKUP(Table5[[#This Row],[SKU]],'[1]All Skus'!$A:$AJ,2,FALSE))="DBX",(VLOOKUP(Table5[[#This Row],[SKU]],'[1]All Skus'!$A:$AJ,8,FALSE)),""))</f>
        <v>Digital Zone Processor</v>
      </c>
      <c r="F23" s="12" t="str">
        <f>(IF((VLOOKUP(Table5[[#This Row],[SKU]],'[1]All Skus'!$A:$AJ,2,FALSE))="DBX",(VLOOKUP(Table5[[#This Row],[SKU]],'[1]All Skus'!$A:$AJ,9,FALSE)),""))</f>
        <v>6x4 Digital Zone Processor</v>
      </c>
      <c r="G23" s="13">
        <f>(IF((VLOOKUP(Table5[[#This Row],[SKU]],'[1]All Skus'!$A:$AJ,2,FALSE))="DBX",(VLOOKUP(Table5[[#This Row],[SKU]],'[1]All Skus'!$A:$AJ,10,FALSE)),""))</f>
        <v>867.55869999999993</v>
      </c>
      <c r="H23" t="str">
        <f>(IF((VLOOKUP(Table5[[#This Row],[SKU]],'[1]All Skus'!$A:$AJ,2,FALSE))="DBX",(VLOOKUP(Table5[[#This Row],[SKU]],'[1]All Skus'!$A:$AJ,23,FALSE)),""))</f>
        <v>CN</v>
      </c>
      <c r="I23" s="14" t="str">
        <f>HYPERLINK((IF((VLOOKUP(Table5[[#This Row],[SKU]],'[1]All Skus'!$A:$AJ,2,FALSE))="DBX",(VLOOKUP(Table5[[#This Row],[SKU]],'[1]All Skus'!$A:$AJ,24,FALSE)),"")))</f>
        <v>Non Compliant</v>
      </c>
    </row>
    <row r="24" spans="1:9" ht="15" customHeight="1" x14ac:dyDescent="0.3">
      <c r="A24" s="9" t="s">
        <v>30</v>
      </c>
      <c r="B24" s="10" t="str">
        <f>(IF((VLOOKUP(Table5[[#This Row],[SKU]],'[1]All Skus'!$A:$AJ,2,FALSE))="DBX",(VLOOKUP(Table5[[#This Row],[SKU]],'[1]All Skus'!$A:$AJ,3,FALSE)),""))</f>
        <v>Digital Zone Processor</v>
      </c>
      <c r="C24" s="10" t="str">
        <f>(IF((VLOOKUP(Table5[[#This Row],[SKU]],'[1]All Skus'!$A:$AJ,2,FALSE))="DBX",(VLOOKUP(Table5[[#This Row],[SKU]],'[1]All Skus'!$A:$AJ,4,FALSE)),""))</f>
        <v>ZonePro 641m</v>
      </c>
      <c r="D24" t="str">
        <f>(IF((VLOOKUP(Table5[[#This Row],[SKU]],'[1]All Skus'!$A:$AJ,2,FALSE))="DBX",(VLOOKUP(Table5[[#This Row],[SKU]],'[1]All Skus'!$A:$AJ,5,FALSE)),""))</f>
        <v>DBX_ZONEP</v>
      </c>
      <c r="E24" s="11">
        <f>(IF((VLOOKUP(Table5[[#This Row],[SKU]],'[1]All Skus'!$A:$AJ,2,FALSE))="DBX",(VLOOKUP(Table5[[#This Row],[SKU]],'[1]All Skus'!$A:$AJ,8,FALSE)),""))</f>
        <v>0</v>
      </c>
      <c r="F24" s="12" t="str">
        <f>(IF((VLOOKUP(Table5[[#This Row],[SKU]],'[1]All Skus'!$A:$AJ,2,FALSE))="DBX",(VLOOKUP(Table5[[#This Row],[SKU]],'[1]All Skus'!$A:$AJ,9,FALSE)),""))</f>
        <v>Digital Zone Processor</v>
      </c>
      <c r="G24" s="13">
        <f>(IF((VLOOKUP(Table5[[#This Row],[SKU]],'[1]All Skus'!$A:$AJ,2,FALSE))="DBX",(VLOOKUP(Table5[[#This Row],[SKU]],'[1]All Skus'!$A:$AJ,10,FALSE)),""))</f>
        <v>786.26080000000002</v>
      </c>
      <c r="H24" t="str">
        <f>(IF((VLOOKUP(Table5[[#This Row],[SKU]],'[1]All Skus'!$A:$AJ,2,FALSE))="DBX",(VLOOKUP(Table5[[#This Row],[SKU]],'[1]All Skus'!$A:$AJ,23,FALSE)),""))</f>
        <v>CN</v>
      </c>
      <c r="I24" s="14" t="str">
        <f>HYPERLINK((IF((VLOOKUP(Table5[[#This Row],[SKU]],'[1]All Skus'!$A:$AJ,2,FALSE))="DBX",(VLOOKUP(Table5[[#This Row],[SKU]],'[1]All Skus'!$A:$AJ,24,FALSE)),"")))</f>
        <v>Non Compliant</v>
      </c>
    </row>
    <row r="25" spans="1:9" ht="15" customHeight="1" x14ac:dyDescent="0.3">
      <c r="A25" s="9" t="s">
        <v>31</v>
      </c>
      <c r="B25" s="10" t="str">
        <f>(IF((VLOOKUP(Table5[[#This Row],[SKU]],'[1]All Skus'!$A:$AJ,2,FALSE))="DBX",(VLOOKUP(Table5[[#This Row],[SKU]],'[1]All Skus'!$A:$AJ,3,FALSE)),""))</f>
        <v>Digital Zone Processor</v>
      </c>
      <c r="C25" s="10">
        <f>(IF((VLOOKUP(Table5[[#This Row],[SKU]],'[1]All Skus'!$A:$AJ,2,FALSE))="DBX",(VLOOKUP(Table5[[#This Row],[SKU]],'[1]All Skus'!$A:$AJ,4,FALSE)),""))</f>
        <v>641</v>
      </c>
      <c r="D25" t="str">
        <f>(IF((VLOOKUP(Table5[[#This Row],[SKU]],'[1]All Skus'!$A:$AJ,2,FALSE))="DBX",(VLOOKUP(Table5[[#This Row],[SKU]],'[1]All Skus'!$A:$AJ,5,FALSE)),""))</f>
        <v>DBX_ZONEP</v>
      </c>
      <c r="E25" s="11" t="str">
        <f>(IF((VLOOKUP(Table5[[#This Row],[SKU]],'[1]All Skus'!$A:$AJ,2,FALSE))="DBX",(VLOOKUP(Table5[[#This Row],[SKU]],'[1]All Skus'!$A:$AJ,8,FALSE)),""))</f>
        <v>Digital Zone Processor</v>
      </c>
      <c r="F25" s="12" t="str">
        <f>(IF((VLOOKUP(Table5[[#This Row],[SKU]],'[1]All Skus'!$A:$AJ,2,FALSE))="DBX",(VLOOKUP(Table5[[#This Row],[SKU]],'[1]All Skus'!$A:$AJ,9,FALSE)),""))</f>
        <v>6x4 Digital Zone Processor</v>
      </c>
      <c r="G25" s="13">
        <f>(IF((VLOOKUP(Table5[[#This Row],[SKU]],'[1]All Skus'!$A:$AJ,2,FALSE))="DBX",(VLOOKUP(Table5[[#This Row],[SKU]],'[1]All Skus'!$A:$AJ,10,FALSE)),""))</f>
        <v>708.13530000000003</v>
      </c>
      <c r="H25" t="str">
        <f>(IF((VLOOKUP(Table5[[#This Row],[SKU]],'[1]All Skus'!$A:$AJ,2,FALSE))="DBX",(VLOOKUP(Table5[[#This Row],[SKU]],'[1]All Skus'!$A:$AJ,23,FALSE)),""))</f>
        <v>CN</v>
      </c>
      <c r="I25" s="14" t="str">
        <f>HYPERLINK((IF((VLOOKUP(Table5[[#This Row],[SKU]],'[1]All Skus'!$A:$AJ,2,FALSE))="DBX",(VLOOKUP(Table5[[#This Row],[SKU]],'[1]All Skus'!$A:$AJ,24,FALSE)),"")))</f>
        <v>Non Compliant</v>
      </c>
    </row>
    <row r="26" spans="1:9" ht="15" customHeight="1" x14ac:dyDescent="0.3">
      <c r="A26" s="9" t="s">
        <v>32</v>
      </c>
      <c r="B26" s="10" t="str">
        <f>(IF((VLOOKUP(Table5[[#This Row],[SKU]],'[1]All Skus'!$A:$AJ,2,FALSE))="DBX",(VLOOKUP(Table5[[#This Row],[SKU]],'[1]All Skus'!$A:$AJ,3,FALSE)),""))</f>
        <v>Production Series</v>
      </c>
      <c r="C26" s="10">
        <f>(IF((VLOOKUP(Table5[[#This Row],[SKU]],'[1]All Skus'!$A:$AJ,2,FALSE))="DBX",(VLOOKUP(Table5[[#This Row],[SKU]],'[1]All Skus'!$A:$AJ,4,FALSE)),""))</f>
        <v>676</v>
      </c>
      <c r="D26" t="str">
        <f>(IF((VLOOKUP(Table5[[#This Row],[SKU]],'[1]All Skus'!$A:$AJ,2,FALSE))="DBX",(VLOOKUP(Table5[[#This Row],[SKU]],'[1]All Skus'!$A:$AJ,5,FALSE)),""))</f>
        <v>DBX_STUDI</v>
      </c>
      <c r="E26" s="11" t="str">
        <f>(IF((VLOOKUP(Table5[[#This Row],[SKU]],'[1]All Skus'!$A:$AJ,2,FALSE))="DBX",(VLOOKUP(Table5[[#This Row],[SKU]],'[1]All Skus'!$A:$AJ,8,FALSE)),""))</f>
        <v>Production Series</v>
      </c>
      <c r="F26" s="12" t="str">
        <f>(IF((VLOOKUP(Table5[[#This Row],[SKU]],'[1]All Skus'!$A:$AJ,2,FALSE))="DBX",(VLOOKUP(Table5[[#This Row],[SKU]],'[1]All Skus'!$A:$AJ,9,FALSE)),""))</f>
        <v>Tube Mic Pre Channel Strip</v>
      </c>
      <c r="G26" s="13">
        <f>(IF((VLOOKUP(Table5[[#This Row],[SKU]],'[1]All Skus'!$A:$AJ,2,FALSE))="DBX",(VLOOKUP(Table5[[#This Row],[SKU]],'[1]All Skus'!$A:$AJ,10,FALSE)),""))</f>
        <v>1612.11</v>
      </c>
      <c r="H26" t="str">
        <f>(IF((VLOOKUP(Table5[[#This Row],[SKU]],'[1]All Skus'!$A:$AJ,2,FALSE))="DBX",(VLOOKUP(Table5[[#This Row],[SKU]],'[1]All Skus'!$A:$AJ,23,FALSE)),""))</f>
        <v>CN</v>
      </c>
      <c r="I26" s="14" t="str">
        <f>HYPERLINK((IF((VLOOKUP(Table5[[#This Row],[SKU]],'[1]All Skus'!$A:$AJ,2,FALSE))="DBX",(VLOOKUP(Table5[[#This Row],[SKU]],'[1]All Skus'!$A:$AJ,24,FALSE)),"")))</f>
        <v>Non Compliant</v>
      </c>
    </row>
    <row r="27" spans="1:9" ht="15" customHeight="1" x14ac:dyDescent="0.3">
      <c r="A27" s="9" t="s">
        <v>33</v>
      </c>
      <c r="B27" s="10" t="str">
        <f>(IF((VLOOKUP(Table5[[#This Row],[SKU]],'[1]All Skus'!$A:$AJ,2,FALSE))="DBX",(VLOOKUP(Table5[[#This Row],[SKU]],'[1]All Skus'!$A:$AJ,3,FALSE)),""))</f>
        <v>Production Series</v>
      </c>
      <c r="C27" s="10" t="str">
        <f>(IF((VLOOKUP(Table5[[#This Row],[SKU]],'[1]All Skus'!$A:$AJ,2,FALSE))="DBX",(VLOOKUP(Table5[[#This Row],[SKU]],'[1]All Skus'!$A:$AJ,4,FALSE)),""))</f>
        <v>AFS2</v>
      </c>
      <c r="D27" t="str">
        <f>(IF((VLOOKUP(Table5[[#This Row],[SKU]],'[1]All Skus'!$A:$AJ,2,FALSE))="DBX",(VLOOKUP(Table5[[#This Row],[SKU]],'[1]All Skus'!$A:$AJ,5,FALSE)),""))</f>
        <v>DBX_STUDI</v>
      </c>
      <c r="E27" s="11" t="str">
        <f>(IF((VLOOKUP(Table5[[#This Row],[SKU]],'[1]All Skus'!$A:$AJ,2,FALSE))="DBX",(VLOOKUP(Table5[[#This Row],[SKU]],'[1]All Skus'!$A:$AJ,8,FALSE)),""))</f>
        <v>Production Series</v>
      </c>
      <c r="F27" s="12" t="str">
        <f>(IF((VLOOKUP(Table5[[#This Row],[SKU]],'[1]All Skus'!$A:$AJ,2,FALSE))="DBX",(VLOOKUP(Table5[[#This Row],[SKU]],'[1]All Skus'!$A:$AJ,9,FALSE)),""))</f>
        <v>Dual Channel Advanced Feedback Suppression w/ LCD display</v>
      </c>
      <c r="G27" s="13">
        <f>(IF((VLOOKUP(Table5[[#This Row],[SKU]],'[1]All Skus'!$A:$AJ,2,FALSE))="DBX",(VLOOKUP(Table5[[#This Row],[SKU]],'[1]All Skus'!$A:$AJ,10,FALSE)),""))</f>
        <v>520.98</v>
      </c>
      <c r="H27" t="str">
        <f>(IF((VLOOKUP(Table5[[#This Row],[SKU]],'[1]All Skus'!$A:$AJ,2,FALSE))="DBX",(VLOOKUP(Table5[[#This Row],[SKU]],'[1]All Skus'!$A:$AJ,23,FALSE)),""))</f>
        <v>CN</v>
      </c>
      <c r="I27" s="14" t="str">
        <f>HYPERLINK((IF((VLOOKUP(Table5[[#This Row],[SKU]],'[1]All Skus'!$A:$AJ,2,FALSE))="DBX",(VLOOKUP(Table5[[#This Row],[SKU]],'[1]All Skus'!$A:$AJ,24,FALSE)),"")))</f>
        <v>Non Compliant</v>
      </c>
    </row>
    <row r="28" spans="1:9" ht="15" customHeight="1" x14ac:dyDescent="0.3">
      <c r="A28" s="9" t="s">
        <v>34</v>
      </c>
      <c r="B28" s="10" t="str">
        <f>(IF((VLOOKUP(Table5[[#This Row],[SKU]],'[1]All Skus'!$A:$AJ,2,FALSE))="DBX",(VLOOKUP(Table5[[#This Row],[SKU]],'[1]All Skus'!$A:$AJ,3,FALSE)),""))</f>
        <v>Zone Controller</v>
      </c>
      <c r="C28" s="10" t="str">
        <f>(IF((VLOOKUP(Table5[[#This Row],[SKU]],'[1]All Skus'!$A:$AJ,2,FALSE))="DBX",(VLOOKUP(Table5[[#This Row],[SKU]],'[1]All Skus'!$A:$AJ,4,FALSE)),""))</f>
        <v>ZC-BOB</v>
      </c>
      <c r="D28" t="str">
        <f>(IF((VLOOKUP(Table5[[#This Row],[SKU]],'[1]All Skus'!$A:$AJ,2,FALSE))="DBX",(VLOOKUP(Table5[[#This Row],[SKU]],'[1]All Skus'!$A:$AJ,5,FALSE)),""))</f>
        <v>DBX_RSR</v>
      </c>
      <c r="E28" s="11" t="str">
        <f>(IF((VLOOKUP(Table5[[#This Row],[SKU]],'[1]All Skus'!$A:$AJ,2,FALSE))="DBX",(VLOOKUP(Table5[[#This Row],[SKU]],'[1]All Skus'!$A:$AJ,8,FALSE)),""))</f>
        <v>Zone Controller</v>
      </c>
      <c r="F28" s="12" t="str">
        <f>(IF((VLOOKUP(Table5[[#This Row],[SKU]],'[1]All Skus'!$A:$AJ,2,FALSE))="DBX",(VLOOKUP(Table5[[#This Row],[SKU]],'[1]All Skus'!$A:$AJ,9,FALSE)),""))</f>
        <v>ZC BOB Break out Box for Home Run Cabling</v>
      </c>
      <c r="G28" s="13">
        <f>(IF((VLOOKUP(Table5[[#This Row],[SKU]],'[1]All Skus'!$A:$AJ,2,FALSE))="DBX",(VLOOKUP(Table5[[#This Row],[SKU]],'[1]All Skus'!$A:$AJ,10,FALSE)),""))</f>
        <v>124.7433</v>
      </c>
      <c r="H28" t="str">
        <f>(IF((VLOOKUP(Table5[[#This Row],[SKU]],'[1]All Skus'!$A:$AJ,2,FALSE))="DBX",(VLOOKUP(Table5[[#This Row],[SKU]],'[1]All Skus'!$A:$AJ,23,FALSE)),""))</f>
        <v>CN</v>
      </c>
      <c r="I28" s="14" t="str">
        <f>HYPERLINK((IF((VLOOKUP(Table5[[#This Row],[SKU]],'[1]All Skus'!$A:$AJ,2,FALSE))="DBX",(VLOOKUP(Table5[[#This Row],[SKU]],'[1]All Skus'!$A:$AJ,24,FALSE)),"")))</f>
        <v>Non Compliant</v>
      </c>
    </row>
    <row r="29" spans="1:9" ht="15" customHeight="1" x14ac:dyDescent="0.3">
      <c r="A29" s="16" t="s">
        <v>35</v>
      </c>
      <c r="B29" s="10" t="str">
        <f>(IF((VLOOKUP(Table5[[#This Row],[SKU]],'[1]All Skus'!$A:$AJ,2,FALSE))="DBX",(VLOOKUP(Table5[[#This Row],[SKU]],'[1]All Skus'!$A:$AJ,3,FALSE)),""))</f>
        <v>Accessories</v>
      </c>
      <c r="C29" s="10" t="str">
        <f>(IF((VLOOKUP(Table5[[#This Row],[SKU]],'[1]All Skus'!$A:$AJ,2,FALSE))="DBX",(VLOOKUP(Table5[[#This Row],[SKU]],'[1]All Skus'!$A:$AJ,4,FALSE)),""))</f>
        <v xml:space="preserve">CT2 </v>
      </c>
      <c r="D29" t="str">
        <f>(IF((VLOOKUP(Table5[[#This Row],[SKU]],'[1]All Skus'!$A:$AJ,2,FALSE))="DBX",(VLOOKUP(Table5[[#This Row],[SKU]],'[1]All Skus'!$A:$AJ,5,FALSE)),""))</f>
        <v>DBX_ZONEP</v>
      </c>
      <c r="E29" s="11" t="str">
        <f>(IF((VLOOKUP(Table5[[#This Row],[SKU]],'[1]All Skus'!$A:$AJ,2,FALSE))="DBX",(VLOOKUP(Table5[[#This Row],[SKU]],'[1]All Skus'!$A:$AJ,8,FALSE)),""))</f>
        <v>Accessories</v>
      </c>
      <c r="F29" s="12" t="str">
        <f>(IF((VLOOKUP(Table5[[#This Row],[SKU]],'[1]All Skus'!$A:$AJ,2,FALSE))="DBX",(VLOOKUP(Table5[[#This Row],[SKU]],'[1]All Skus'!$A:$AJ,9,FALSE)),""))</f>
        <v>Cable tester with many common connectors such as Speaker Twist, XLR, Phono, BNC, DIN, TRS, TS, DMX, &amp; Banana</v>
      </c>
      <c r="G29" s="13">
        <f>(IF((VLOOKUP(Table5[[#This Row],[SKU]],'[1]All Skus'!$A:$AJ,2,FALSE))="DBX",(VLOOKUP(Table5[[#This Row],[SKU]],'[1]All Skus'!$A:$AJ,10,FALSE)),""))</f>
        <v>75.3</v>
      </c>
      <c r="H29" t="str">
        <f>(IF((VLOOKUP(Table5[[#This Row],[SKU]],'[1]All Skus'!$A:$AJ,2,FALSE))="DBX",(VLOOKUP(Table5[[#This Row],[SKU]],'[1]All Skus'!$A:$AJ,23,FALSE)),""))</f>
        <v>CN</v>
      </c>
      <c r="I29" s="14" t="str">
        <f>HYPERLINK((IF((VLOOKUP(Table5[[#This Row],[SKU]],'[1]All Skus'!$A:$AJ,2,FALSE))="DBX",(VLOOKUP(Table5[[#This Row],[SKU]],'[1]All Skus'!$A:$AJ,24,FALSE)),"")))</f>
        <v>Non Compliant</v>
      </c>
    </row>
    <row r="30" spans="1:9" ht="15" customHeight="1" x14ac:dyDescent="0.3">
      <c r="A30" s="9" t="s">
        <v>36</v>
      </c>
      <c r="B30" s="10" t="str">
        <f>(IF((VLOOKUP(Table5[[#This Row],[SKU]],'[1]All Skus'!$A:$AJ,2,FALSE))="DBX",(VLOOKUP(Table5[[#This Row],[SKU]],'[1]All Skus'!$A:$AJ,3,FALSE)),""))</f>
        <v>Accessories</v>
      </c>
      <c r="C30" s="10" t="str">
        <f>(IF((VLOOKUP(Table5[[#This Row],[SKU]],'[1]All Skus'!$A:$AJ,2,FALSE))="DBX",(VLOOKUP(Table5[[#This Row],[SKU]],'[1]All Skus'!$A:$AJ,4,FALSE)),""))</f>
        <v xml:space="preserve">CT3 </v>
      </c>
      <c r="D30" t="str">
        <f>(IF((VLOOKUP(Table5[[#This Row],[SKU]],'[1]All Skus'!$A:$AJ,2,FALSE))="DBX",(VLOOKUP(Table5[[#This Row],[SKU]],'[1]All Skus'!$A:$AJ,5,FALSE)),""))</f>
        <v>DBX-ACC</v>
      </c>
      <c r="E30" s="11" t="str">
        <f>(IF((VLOOKUP(Table5[[#This Row],[SKU]],'[1]All Skus'!$A:$AJ,2,FALSE))="DBX",(VLOOKUP(Table5[[#This Row],[SKU]],'[1]All Skus'!$A:$AJ,8,FALSE)),""))</f>
        <v>Accessories</v>
      </c>
      <c r="F30" s="12" t="str">
        <f>(IF((VLOOKUP(Table5[[#This Row],[SKU]],'[1]All Skus'!$A:$AJ,2,FALSE))="DBX",(VLOOKUP(Table5[[#This Row],[SKU]],'[1]All Skus'!$A:$AJ,9,FALSE)),""))</f>
        <v>Advanced cable testing unit with split design, allowing users to test the cable at the plug-in source</v>
      </c>
      <c r="G30" s="13">
        <f>(IF((VLOOKUP(Table5[[#This Row],[SKU]],'[1]All Skus'!$A:$AJ,2,FALSE))="DBX",(VLOOKUP(Table5[[#This Row],[SKU]],'[1]All Skus'!$A:$AJ,10,FALSE)),""))</f>
        <v>228.99</v>
      </c>
      <c r="H30" t="str">
        <f>(IF((VLOOKUP(Table5[[#This Row],[SKU]],'[1]All Skus'!$A:$AJ,2,FALSE))="DBX",(VLOOKUP(Table5[[#This Row],[SKU]],'[1]All Skus'!$A:$AJ,23,FALSE)),""))</f>
        <v>CN</v>
      </c>
      <c r="I30" s="14" t="str">
        <f>HYPERLINK((IF((VLOOKUP(Table5[[#This Row],[SKU]],'[1]All Skus'!$A:$AJ,2,FALSE))="DBX",(VLOOKUP(Table5[[#This Row],[SKU]],'[1]All Skus'!$A:$AJ,24,FALSE)),"")))</f>
        <v>Non Compliant</v>
      </c>
    </row>
    <row r="31" spans="1:9" ht="15" customHeight="1" x14ac:dyDescent="0.3">
      <c r="A31" s="9" t="s">
        <v>37</v>
      </c>
      <c r="B31" s="10" t="str">
        <f>(IF((VLOOKUP(Table5[[#This Row],[SKU]],'[1]All Skus'!$A:$AJ,2,FALSE))="DBX",(VLOOKUP(Table5[[#This Row],[SKU]],'[1]All Skus'!$A:$AJ,3,FALSE)),""))</f>
        <v>Accessories</v>
      </c>
      <c r="C31" s="10" t="str">
        <f>(IF((VLOOKUP(Table5[[#This Row],[SKU]],'[1]All Skus'!$A:$AJ,2,FALSE))="DBX",(VLOOKUP(Table5[[#This Row],[SKU]],'[1]All Skus'!$A:$AJ,4,FALSE)),""))</f>
        <v>dB10</v>
      </c>
      <c r="D31" t="str">
        <f>(IF((VLOOKUP(Table5[[#This Row],[SKU]],'[1]All Skus'!$A:$AJ,2,FALSE))="DBX",(VLOOKUP(Table5[[#This Row],[SKU]],'[1]All Skus'!$A:$AJ,5,FALSE)),""))</f>
        <v>DBX-ACC</v>
      </c>
      <c r="E31" s="11" t="str">
        <f>(IF((VLOOKUP(Table5[[#This Row],[SKU]],'[1]All Skus'!$A:$AJ,2,FALSE))="DBX",(VLOOKUP(Table5[[#This Row],[SKU]],'[1]All Skus'!$A:$AJ,8,FALSE)),""))</f>
        <v>Accessories</v>
      </c>
      <c r="F31" s="12" t="str">
        <f>(IF((VLOOKUP(Table5[[#This Row],[SKU]],'[1]All Skus'!$A:$AJ,2,FALSE))="DBX",(VLOOKUP(Table5[[#This Row],[SKU]],'[1]All Skus'!$A:$AJ,9,FALSE)),""))</f>
        <v xml:space="preserve">Passive Direct Box </v>
      </c>
      <c r="G31" s="13">
        <f>(IF((VLOOKUP(Table5[[#This Row],[SKU]],'[1]All Skus'!$A:$AJ,2,FALSE))="DBX",(VLOOKUP(Table5[[#This Row],[SKU]],'[1]All Skus'!$A:$AJ,10,FALSE)),""))</f>
        <v>136.78</v>
      </c>
      <c r="H31" t="str">
        <f>(IF((VLOOKUP(Table5[[#This Row],[SKU]],'[1]All Skus'!$A:$AJ,2,FALSE))="DBX",(VLOOKUP(Table5[[#This Row],[SKU]],'[1]All Skus'!$A:$AJ,23,FALSE)),""))</f>
        <v>USA</v>
      </c>
      <c r="I31" s="14" t="str">
        <f>HYPERLINK((IF((VLOOKUP(Table5[[#This Row],[SKU]],'[1]All Skus'!$A:$AJ,2,FALSE))="DBX",(VLOOKUP(Table5[[#This Row],[SKU]],'[1]All Skus'!$A:$AJ,24,FALSE)),"")))</f>
        <v>Compliant</v>
      </c>
    </row>
    <row r="32" spans="1:9" ht="15" customHeight="1" x14ac:dyDescent="0.3">
      <c r="A32" s="9" t="s">
        <v>38</v>
      </c>
      <c r="B32" s="10" t="str">
        <f>(IF((VLOOKUP(Table5[[#This Row],[SKU]],'[1]All Skus'!$A:$AJ,2,FALSE))="DBX",(VLOOKUP(Table5[[#This Row],[SKU]],'[1]All Skus'!$A:$AJ,3,FALSE)),""))</f>
        <v>Accessories</v>
      </c>
      <c r="C32" s="10" t="str">
        <f>(IF((VLOOKUP(Table5[[#This Row],[SKU]],'[1]All Skus'!$A:$AJ,2,FALSE))="DBX",(VLOOKUP(Table5[[#This Row],[SKU]],'[1]All Skus'!$A:$AJ,4,FALSE)),""))</f>
        <v>dB12</v>
      </c>
      <c r="D32" t="str">
        <f>(IF((VLOOKUP(Table5[[#This Row],[SKU]],'[1]All Skus'!$A:$AJ,2,FALSE))="DBX",(VLOOKUP(Table5[[#This Row],[SKU]],'[1]All Skus'!$A:$AJ,5,FALSE)),""))</f>
        <v>DBX-ACC</v>
      </c>
      <c r="E32" s="11" t="str">
        <f>(IF((VLOOKUP(Table5[[#This Row],[SKU]],'[1]All Skus'!$A:$AJ,2,FALSE))="DBX",(VLOOKUP(Table5[[#This Row],[SKU]],'[1]All Skus'!$A:$AJ,8,FALSE)),""))</f>
        <v>Accessories</v>
      </c>
      <c r="F32" s="12" t="str">
        <f>(IF((VLOOKUP(Table5[[#This Row],[SKU]],'[1]All Skus'!$A:$AJ,2,FALSE))="DBX",(VLOOKUP(Table5[[#This Row],[SKU]],'[1]All Skus'!$A:$AJ,9,FALSE)),""))</f>
        <v>Active Direct Box</v>
      </c>
      <c r="G32" s="13">
        <f>(IF((VLOOKUP(Table5[[#This Row],[SKU]],'[1]All Skus'!$A:$AJ,2,FALSE))="DBX",(VLOOKUP(Table5[[#This Row],[SKU]],'[1]All Skus'!$A:$AJ,10,FALSE)),""))</f>
        <v>183.97</v>
      </c>
      <c r="H32" t="str">
        <f>(IF((VLOOKUP(Table5[[#This Row],[SKU]],'[1]All Skus'!$A:$AJ,2,FALSE))="DBX",(VLOOKUP(Table5[[#This Row],[SKU]],'[1]All Skus'!$A:$AJ,23,FALSE)),""))</f>
        <v>CN</v>
      </c>
      <c r="I32" s="14" t="str">
        <f>HYPERLINK((IF((VLOOKUP(Table5[[#This Row],[SKU]],'[1]All Skus'!$A:$AJ,2,FALSE))="DBX",(VLOOKUP(Table5[[#This Row],[SKU]],'[1]All Skus'!$A:$AJ,24,FALSE)),"")))</f>
        <v>Non Compliant</v>
      </c>
    </row>
    <row r="33" spans="1:9" ht="15" customHeight="1" x14ac:dyDescent="0.3">
      <c r="A33" s="9" t="s">
        <v>39</v>
      </c>
      <c r="B33" s="10" t="str">
        <f>(IF((VLOOKUP(Table5[[#This Row],[SKU]],'[1]All Skus'!$A:$AJ,2,FALSE))="DBX",(VLOOKUP(Table5[[#This Row],[SKU]],'[1]All Skus'!$A:$AJ,3,FALSE)),""))</f>
        <v>Accessories</v>
      </c>
      <c r="C33" s="10" t="str">
        <f>(IF((VLOOKUP(Table5[[#This Row],[SKU]],'[1]All Skus'!$A:$AJ,2,FALSE))="DBX",(VLOOKUP(Table5[[#This Row],[SKU]],'[1]All Skus'!$A:$AJ,4,FALSE)),""))</f>
        <v xml:space="preserve">DI1 </v>
      </c>
      <c r="D33" t="str">
        <f>(IF((VLOOKUP(Table5[[#This Row],[SKU]],'[1]All Skus'!$A:$AJ,2,FALSE))="DBX",(VLOOKUP(Table5[[#This Row],[SKU]],'[1]All Skus'!$A:$AJ,5,FALSE)),""))</f>
        <v>DBX-ACC</v>
      </c>
      <c r="E33" s="11" t="str">
        <f>(IF((VLOOKUP(Table5[[#This Row],[SKU]],'[1]All Skus'!$A:$AJ,2,FALSE))="DBX",(VLOOKUP(Table5[[#This Row],[SKU]],'[1]All Skus'!$A:$AJ,8,FALSE)),""))</f>
        <v>Accessories</v>
      </c>
      <c r="F33" s="12" t="str">
        <f>(IF((VLOOKUP(Table5[[#This Row],[SKU]],'[1]All Skus'!$A:$AJ,2,FALSE))="DBX",(VLOOKUP(Table5[[#This Row],[SKU]],'[1]All Skus'!$A:$AJ,9,FALSE)),""))</f>
        <v>Active direct box ensures audio signals reach their destination in both a balanced format and free from unwanted noise</v>
      </c>
      <c r="G33" s="13">
        <f>(IF((VLOOKUP(Table5[[#This Row],[SKU]],'[1]All Skus'!$A:$AJ,2,FALSE))="DBX",(VLOOKUP(Table5[[#This Row],[SKU]],'[1]All Skus'!$A:$AJ,10,FALSE)),""))</f>
        <v>182.88</v>
      </c>
      <c r="H33" t="str">
        <f>(IF((VLOOKUP(Table5[[#This Row],[SKU]],'[1]All Skus'!$A:$AJ,2,FALSE))="DBX",(VLOOKUP(Table5[[#This Row],[SKU]],'[1]All Skus'!$A:$AJ,23,FALSE)),""))</f>
        <v>CN</v>
      </c>
      <c r="I33" s="14" t="str">
        <f>HYPERLINK((IF((VLOOKUP(Table5[[#This Row],[SKU]],'[1]All Skus'!$A:$AJ,2,FALSE))="DBX",(VLOOKUP(Table5[[#This Row],[SKU]],'[1]All Skus'!$A:$AJ,24,FALSE)),"")))</f>
        <v>Non Compliant</v>
      </c>
    </row>
    <row r="34" spans="1:9" ht="15" customHeight="1" x14ac:dyDescent="0.3">
      <c r="A34" s="9" t="s">
        <v>40</v>
      </c>
      <c r="B34" s="10" t="str">
        <f>(IF((VLOOKUP(Table5[[#This Row],[SKU]],'[1]All Skus'!$A:$AJ,2,FALSE))="DBX",(VLOOKUP(Table5[[#This Row],[SKU]],'[1]All Skus'!$A:$AJ,3,FALSE)),""))</f>
        <v>Accessories</v>
      </c>
      <c r="C34" s="10" t="str">
        <f>(IF((VLOOKUP(Table5[[#This Row],[SKU]],'[1]All Skus'!$A:$AJ,2,FALSE))="DBX",(VLOOKUP(Table5[[#This Row],[SKU]],'[1]All Skus'!$A:$AJ,4,FALSE)),""))</f>
        <v xml:space="preserve">DI4 </v>
      </c>
      <c r="D34" t="str">
        <f>(IF((VLOOKUP(Table5[[#This Row],[SKU]],'[1]All Skus'!$A:$AJ,2,FALSE))="DBX",(VLOOKUP(Table5[[#This Row],[SKU]],'[1]All Skus'!$A:$AJ,5,FALSE)),""))</f>
        <v>DBX-ACC</v>
      </c>
      <c r="E34" s="11" t="str">
        <f>(IF((VLOOKUP(Table5[[#This Row],[SKU]],'[1]All Skus'!$A:$AJ,2,FALSE))="DBX",(VLOOKUP(Table5[[#This Row],[SKU]],'[1]All Skus'!$A:$AJ,8,FALSE)),""))</f>
        <v>Accessories</v>
      </c>
      <c r="F34" s="12" t="str">
        <f>(IF((VLOOKUP(Table5[[#This Row],[SKU]],'[1]All Skus'!$A:$AJ,2,FALSE))="DBX",(VLOOKUP(Table5[[#This Row],[SKU]],'[1]All Skus'!$A:$AJ,9,FALSE)),""))</f>
        <v xml:space="preserve"> 4-channel direct box that converts unbalanced signals into balanced output for use with mixers, PAs, recording consoles and more</v>
      </c>
      <c r="G34" s="13">
        <f>(IF((VLOOKUP(Table5[[#This Row],[SKU]],'[1]All Skus'!$A:$AJ,2,FALSE))="DBX",(VLOOKUP(Table5[[#This Row],[SKU]],'[1]All Skus'!$A:$AJ,10,FALSE)),""))</f>
        <v>182.88</v>
      </c>
      <c r="H34" t="str">
        <f>(IF((VLOOKUP(Table5[[#This Row],[SKU]],'[1]All Skus'!$A:$AJ,2,FALSE))="DBX",(VLOOKUP(Table5[[#This Row],[SKU]],'[1]All Skus'!$A:$AJ,23,FALSE)),""))</f>
        <v>CN</v>
      </c>
      <c r="I34" s="14" t="str">
        <f>HYPERLINK((IF((VLOOKUP(Table5[[#This Row],[SKU]],'[1]All Skus'!$A:$AJ,2,FALSE))="DBX",(VLOOKUP(Table5[[#This Row],[SKU]],'[1]All Skus'!$A:$AJ,24,FALSE)),"")))</f>
        <v>Non Compliant</v>
      </c>
    </row>
    <row r="35" spans="1:9" ht="15" customHeight="1" x14ac:dyDescent="0.3">
      <c r="A35" s="9" t="s">
        <v>41</v>
      </c>
      <c r="B35" s="10" t="str">
        <f>(IF((VLOOKUP(Table5[[#This Row],[SKU]],'[1]All Skus'!$A:$AJ,2,FALSE))="DBX",(VLOOKUP(Table5[[#This Row],[SKU]],'[1]All Skus'!$A:$AJ,3,FALSE)),""))</f>
        <v>Accessories</v>
      </c>
      <c r="C35" s="10" t="str">
        <f>(IF((VLOOKUP(Table5[[#This Row],[SKU]],'[1]All Skus'!$A:$AJ,2,FALSE))="DBX",(VLOOKUP(Table5[[#This Row],[SKU]],'[1]All Skus'!$A:$AJ,4,FALSE)),""))</f>
        <v xml:space="preserve">DJDI </v>
      </c>
      <c r="D35" t="str">
        <f>(IF((VLOOKUP(Table5[[#This Row],[SKU]],'[1]All Skus'!$A:$AJ,2,FALSE))="DBX",(VLOOKUP(Table5[[#This Row],[SKU]],'[1]All Skus'!$A:$AJ,5,FALSE)),""))</f>
        <v>DBX-ACC</v>
      </c>
      <c r="E35" s="11" t="str">
        <f>(IF((VLOOKUP(Table5[[#This Row],[SKU]],'[1]All Skus'!$A:$AJ,2,FALSE))="DBX",(VLOOKUP(Table5[[#This Row],[SKU]],'[1]All Skus'!$A:$AJ,8,FALSE)),""))</f>
        <v>Accessories</v>
      </c>
      <c r="F35" s="12" t="str">
        <f>(IF((VLOOKUP(Table5[[#This Row],[SKU]],'[1]All Skus'!$A:$AJ,2,FALSE))="DBX",(VLOOKUP(Table5[[#This Row],[SKU]],'[1]All Skus'!$A:$AJ,9,FALSE)),""))</f>
        <v>2-channel passive direct box that converts unbalanced signals into balanced output for use with mixers, PAs, recording consoles and more</v>
      </c>
      <c r="G35" s="13">
        <f>(IF((VLOOKUP(Table5[[#This Row],[SKU]],'[1]All Skus'!$A:$AJ,2,FALSE))="DBX",(VLOOKUP(Table5[[#This Row],[SKU]],'[1]All Skus'!$A:$AJ,10,FALSE)),""))</f>
        <v>75.3</v>
      </c>
      <c r="H35" t="str">
        <f>(IF((VLOOKUP(Table5[[#This Row],[SKU]],'[1]All Skus'!$A:$AJ,2,FALSE))="DBX",(VLOOKUP(Table5[[#This Row],[SKU]],'[1]All Skus'!$A:$AJ,23,FALSE)),""))</f>
        <v>CN</v>
      </c>
      <c r="I35" s="14" t="str">
        <f>HYPERLINK((IF((VLOOKUP(Table5[[#This Row],[SKU]],'[1]All Skus'!$A:$AJ,2,FALSE))="DBX",(VLOOKUP(Table5[[#This Row],[SKU]],'[1]All Skus'!$A:$AJ,24,FALSE)),"")))</f>
        <v>Non Compliant</v>
      </c>
    </row>
    <row r="36" spans="1:9" ht="14.7" customHeight="1" x14ac:dyDescent="0.3">
      <c r="A36" s="9" t="s">
        <v>42</v>
      </c>
      <c r="B36" s="10" t="str">
        <f>(IF((VLOOKUP(Table5[[#This Row],[SKU]],'[1]All Skus'!$A:$AJ,2,FALSE))="DBX",(VLOOKUP(Table5[[#This Row],[SKU]],'[1]All Skus'!$A:$AJ,3,FALSE)),""))</f>
        <v>Digital Zone Processor</v>
      </c>
      <c r="C36" s="10" t="str">
        <f>(IF((VLOOKUP(Table5[[#This Row],[SKU]],'[1]All Skus'!$A:$AJ,2,FALSE))="DBX",(VLOOKUP(Table5[[#This Row],[SKU]],'[1]All Skus'!$A:$AJ,4,FALSE)),""))</f>
        <v>IEq31-M</v>
      </c>
      <c r="D36" t="str">
        <f>(IF((VLOOKUP(Table5[[#This Row],[SKU]],'[1]All Skus'!$A:$AJ,2,FALSE))="DBX",(VLOOKUP(Table5[[#This Row],[SKU]],'[1]All Skus'!$A:$AJ,5,FALSE)),""))</f>
        <v>DBX-ACC</v>
      </c>
      <c r="E36" s="11" t="str">
        <f>(IF((VLOOKUP(Table5[[#This Row],[SKU]],'[1]All Skus'!$A:$AJ,2,FALSE))="DBX",(VLOOKUP(Table5[[#This Row],[SKU]],'[1]All Skus'!$A:$AJ,8,FALSE)),""))</f>
        <v>DBX,IEQ31,DUAL 31-BAND GRAPHIC EQ,US,MLY</v>
      </c>
      <c r="F36" s="12" t="str">
        <f>(IF((VLOOKUP(Table5[[#This Row],[SKU]],'[1]All Skus'!$A:$AJ,2,FALSE))="DBX",(VLOOKUP(Table5[[#This Row],[SKU]],'[1]All Skus'!$A:$AJ,9,FALSE)),""))</f>
        <v>DBX,IEQ31,DUAL 31-BAND GRAPHIC EQ,US,MLY</v>
      </c>
      <c r="G36" s="13">
        <f>(IF((VLOOKUP(Table5[[#This Row],[SKU]],'[1]All Skus'!$A:$AJ,2,FALSE))="DBX",(VLOOKUP(Table5[[#This Row],[SKU]],'[1]All Skus'!$A:$AJ,10,FALSE)),""))</f>
        <v>1309</v>
      </c>
      <c r="H36">
        <f>(IF((VLOOKUP(Table5[[#This Row],[SKU]],'[1]All Skus'!$A:$AJ,2,FALSE))="DBX",(VLOOKUP(Table5[[#This Row],[SKU]],'[1]All Skus'!$A:$AJ,23,FALSE)),""))</f>
        <v>0</v>
      </c>
      <c r="I36" s="14" t="str">
        <f>HYPERLINK((IF((VLOOKUP(Table5[[#This Row],[SKU]],'[1]All Skus'!$A:$AJ,2,FALSE))="DBX",(VLOOKUP(Table5[[#This Row],[SKU]],'[1]All Skus'!$A:$AJ,24,FALSE)),"")))</f>
        <v/>
      </c>
    </row>
    <row r="37" spans="1:9" ht="14.7" customHeight="1" x14ac:dyDescent="0.3">
      <c r="A37" s="9" t="s">
        <v>43</v>
      </c>
      <c r="B37" s="10" t="str">
        <f>(IF((VLOOKUP(Table5[[#This Row],[SKU]],'[1]All Skus'!$A:$AJ,2,FALSE))="DBX",(VLOOKUP(Table5[[#This Row],[SKU]],'[1]All Skus'!$A:$AJ,3,FALSE)),""))</f>
        <v>DriveRack</v>
      </c>
      <c r="C37" s="10" t="str">
        <f>(IF((VLOOKUP(Table5[[#This Row],[SKU]],'[1]All Skus'!$A:$AJ,2,FALSE))="DBX",(VLOOKUP(Table5[[#This Row],[SKU]],'[1]All Skus'!$A:$AJ,4,FALSE)),""))</f>
        <v>PA2</v>
      </c>
      <c r="D37" t="str">
        <f>(IF((VLOOKUP(Table5[[#This Row],[SKU]],'[1]All Skus'!$A:$AJ,2,FALSE))="DBX",(VLOOKUP(Table5[[#This Row],[SKU]],'[1]All Skus'!$A:$AJ,5,FALSE)),""))</f>
        <v>DBX_EQ</v>
      </c>
      <c r="E37" s="11" t="str">
        <f>(IF((VLOOKUP(Table5[[#This Row],[SKU]],'[1]All Skus'!$A:$AJ,2,FALSE))="DBX",(VLOOKUP(Table5[[#This Row],[SKU]],'[1]All Skus'!$A:$AJ,8,FALSE)),""))</f>
        <v>DriveRack</v>
      </c>
      <c r="F37" s="12" t="str">
        <f>(IF((VLOOKUP(Table5[[#This Row],[SKU]],'[1]All Skus'!$A:$AJ,2,FALSE))="DBX",(VLOOKUP(Table5[[#This Row],[SKU]],'[1]All Skus'!$A:$AJ,9,FALSE)),""))</f>
        <v>2x6 PA Management System</v>
      </c>
      <c r="G37" s="13">
        <f>(IF((VLOOKUP(Table5[[#This Row],[SKU]],'[1]All Skus'!$A:$AJ,2,FALSE))="DBX",(VLOOKUP(Table5[[#This Row],[SKU]],'[1]All Skus'!$A:$AJ,10,FALSE)),""))</f>
        <v>613.49</v>
      </c>
      <c r="H37" t="str">
        <f>(IF((VLOOKUP(Table5[[#This Row],[SKU]],'[1]All Skus'!$A:$AJ,2,FALSE))="DBX",(VLOOKUP(Table5[[#This Row],[SKU]],'[1]All Skus'!$A:$AJ,23,FALSE)),""))</f>
        <v>CN</v>
      </c>
      <c r="I37" s="14" t="str">
        <f>HYPERLINK((IF((VLOOKUP(Table5[[#This Row],[SKU]],'[1]All Skus'!$A:$AJ,2,FALSE))="DBX",(VLOOKUP(Table5[[#This Row],[SKU]],'[1]All Skus'!$A:$AJ,24,FALSE)),"")))</f>
        <v>Non Compliant</v>
      </c>
    </row>
    <row r="38" spans="1:9" ht="15" customHeight="1" x14ac:dyDescent="0.3">
      <c r="A38" s="9" t="s">
        <v>44</v>
      </c>
      <c r="B38" s="10" t="str">
        <f>(IF((VLOOKUP(Table5[[#This Row],[SKU]],'[1]All Skus'!$A:$AJ,2,FALSE))="DBX",(VLOOKUP(Table5[[#This Row],[SKU]],'[1]All Skus'!$A:$AJ,3,FALSE)),""))</f>
        <v>DriveRack</v>
      </c>
      <c r="C38" s="10" t="str">
        <f>(IF((VLOOKUP(Table5[[#This Row],[SKU]],'[1]All Skus'!$A:$AJ,2,FALSE))="DBX",(VLOOKUP(Table5[[#This Row],[SKU]],'[1]All Skus'!$A:$AJ,4,FALSE)),""))</f>
        <v>PA2</v>
      </c>
      <c r="D38" t="str">
        <f>(IF((VLOOKUP(Table5[[#This Row],[SKU]],'[1]All Skus'!$A:$AJ,2,FALSE))="DBX",(VLOOKUP(Table5[[#This Row],[SKU]],'[1]All Skus'!$A:$AJ,5,FALSE)),""))</f>
        <v>DBX_RSR</v>
      </c>
      <c r="E38" s="11" t="str">
        <f>(IF((VLOOKUP(Table5[[#This Row],[SKU]],'[1]All Skus'!$A:$AJ,2,FALSE))="DBX",(VLOOKUP(Table5[[#This Row],[SKU]],'[1]All Skus'!$A:$AJ,8,FALSE)),""))</f>
        <v>DriveRack</v>
      </c>
      <c r="F38" s="12" t="str">
        <f>(IF((VLOOKUP(Table5[[#This Row],[SKU]],'[1]All Skus'!$A:$AJ,2,FALSE))="DBX",(VLOOKUP(Table5[[#This Row],[SKU]],'[1]All Skus'!$A:$AJ,9,FALSE)),""))</f>
        <v>2x6 PA Management System</v>
      </c>
      <c r="G38" s="13">
        <f>(IF((VLOOKUP(Table5[[#This Row],[SKU]],'[1]All Skus'!$A:$AJ,2,FALSE))="DBX",(VLOOKUP(Table5[[#This Row],[SKU]],'[1]All Skus'!$A:$AJ,10,FALSE)),""))</f>
        <v>613.49</v>
      </c>
      <c r="H38" t="str">
        <f>(IF((VLOOKUP(Table5[[#This Row],[SKU]],'[1]All Skus'!$A:$AJ,2,FALSE))="DBX",(VLOOKUP(Table5[[#This Row],[SKU]],'[1]All Skus'!$A:$AJ,23,FALSE)),""))</f>
        <v>CN</v>
      </c>
      <c r="I38" s="14" t="str">
        <f>HYPERLINK((IF((VLOOKUP(Table5[[#This Row],[SKU]],'[1]All Skus'!$A:$AJ,2,FALSE))="DBX",(VLOOKUP(Table5[[#This Row],[SKU]],'[1]All Skus'!$A:$AJ,24,FALSE)),"")))</f>
        <v>Non Compliant</v>
      </c>
    </row>
    <row r="39" spans="1:9" ht="15" customHeight="1" x14ac:dyDescent="0.3">
      <c r="A39" s="9" t="s">
        <v>45</v>
      </c>
      <c r="B39" s="10" t="str">
        <f>(IF((VLOOKUP(Table5[[#This Row],[SKU]],'[1]All Skus'!$A:$AJ,2,FALSE))="DBX",(VLOOKUP(Table5[[#This Row],[SKU]],'[1]All Skus'!$A:$AJ,3,FALSE)),""))</f>
        <v>Production Series</v>
      </c>
      <c r="C39" s="10" t="str">
        <f>(IF((VLOOKUP(Table5[[#This Row],[SKU]],'[1]All Skus'!$A:$AJ,2,FALSE))="DBX",(VLOOKUP(Table5[[#This Row],[SKU]],'[1]All Skus'!$A:$AJ,4,FALSE)),""))</f>
        <v>PB-48</v>
      </c>
      <c r="D39" t="str">
        <f>(IF((VLOOKUP(Table5[[#This Row],[SKU]],'[1]All Skus'!$A:$AJ,2,FALSE))="DBX",(VLOOKUP(Table5[[#This Row],[SKU]],'[1]All Skus'!$A:$AJ,5,FALSE)),""))</f>
        <v>DBX_RSR</v>
      </c>
      <c r="E39" s="11" t="str">
        <f>(IF((VLOOKUP(Table5[[#This Row],[SKU]],'[1]All Skus'!$A:$AJ,2,FALSE))="DBX",(VLOOKUP(Table5[[#This Row],[SKU]],'[1]All Skus'!$A:$AJ,8,FALSE)),""))</f>
        <v>Production Series</v>
      </c>
      <c r="F39" s="12" t="str">
        <f>(IF((VLOOKUP(Table5[[#This Row],[SKU]],'[1]All Skus'!$A:$AJ,2,FALSE))="DBX",(VLOOKUP(Table5[[#This Row],[SKU]],'[1]All Skus'!$A:$AJ,9,FALSE)),""))</f>
        <v>Patch Bay</v>
      </c>
      <c r="G39" s="13">
        <f>(IF((VLOOKUP(Table5[[#This Row],[SKU]],'[1]All Skus'!$A:$AJ,2,FALSE))="DBX",(VLOOKUP(Table5[[#This Row],[SKU]],'[1]All Skus'!$A:$AJ,10,FALSE)),""))</f>
        <v>182.88</v>
      </c>
      <c r="H39" t="str">
        <f>(IF((VLOOKUP(Table5[[#This Row],[SKU]],'[1]All Skus'!$A:$AJ,2,FALSE))="DBX",(VLOOKUP(Table5[[#This Row],[SKU]],'[1]All Skus'!$A:$AJ,23,FALSE)),""))</f>
        <v>CN</v>
      </c>
      <c r="I39" s="14" t="str">
        <f>HYPERLINK((IF((VLOOKUP(Table5[[#This Row],[SKU]],'[1]All Skus'!$A:$AJ,2,FALSE))="DBX",(VLOOKUP(Table5[[#This Row],[SKU]],'[1]All Skus'!$A:$AJ,24,FALSE)),"")))</f>
        <v>Non Compliant</v>
      </c>
    </row>
    <row r="40" spans="1:9" ht="15" customHeight="1" x14ac:dyDescent="0.3">
      <c r="A40" s="9" t="s">
        <v>46</v>
      </c>
      <c r="B40" s="10" t="str">
        <f>(IF((VLOOKUP(Table5[[#This Row],[SKU]],'[1]All Skus'!$A:$AJ,2,FALSE))="DBX",(VLOOKUP(Table5[[#This Row],[SKU]],'[1]All Skus'!$A:$AJ,3,FALSE)),""))</f>
        <v>Personal Monitor Solutions</v>
      </c>
      <c r="C40" s="10" t="str">
        <f>(IF((VLOOKUP(Table5[[#This Row],[SKU]],'[1]All Skus'!$A:$AJ,2,FALSE))="DBX",(VLOOKUP(Table5[[#This Row],[SKU]],'[1]All Skus'!$A:$AJ,4,FALSE)),""))</f>
        <v>PMC16</v>
      </c>
      <c r="D40" t="str">
        <f>(IF((VLOOKUP(Table5[[#This Row],[SKU]],'[1]All Skus'!$A:$AJ,2,FALSE))="DBX",(VLOOKUP(Table5[[#This Row],[SKU]],'[1]All Skus'!$A:$AJ,5,FALSE)),""))</f>
        <v>DBX-ACC</v>
      </c>
      <c r="E40" s="11" t="str">
        <f>(IF((VLOOKUP(Table5[[#This Row],[SKU]],'[1]All Skus'!$A:$AJ,2,FALSE))="DBX",(VLOOKUP(Table5[[#This Row],[SKU]],'[1]All Skus'!$A:$AJ,8,FALSE)),""))</f>
        <v>Personal Monitor Solutions</v>
      </c>
      <c r="F40" s="12" t="str">
        <f>(IF((VLOOKUP(Table5[[#This Row],[SKU]],'[1]All Skus'!$A:$AJ,2,FALSE))="DBX",(VLOOKUP(Table5[[#This Row],[SKU]],'[1]All Skus'!$A:$AJ,9,FALSE)),""))</f>
        <v>16-Channel Personal Monitor Controller</v>
      </c>
      <c r="G40" s="13">
        <f>(IF((VLOOKUP(Table5[[#This Row],[SKU]],'[1]All Skus'!$A:$AJ,2,FALSE))="DBX",(VLOOKUP(Table5[[#This Row],[SKU]],'[1]All Skus'!$A:$AJ,10,FALSE)),""))</f>
        <v>812.97</v>
      </c>
      <c r="H40" t="str">
        <f>(IF((VLOOKUP(Table5[[#This Row],[SKU]],'[1]All Skus'!$A:$AJ,2,FALSE))="DBX",(VLOOKUP(Table5[[#This Row],[SKU]],'[1]All Skus'!$A:$AJ,23,FALSE)),""))</f>
        <v>USA</v>
      </c>
      <c r="I40" s="14" t="str">
        <f>HYPERLINK((IF((VLOOKUP(Table5[[#This Row],[SKU]],'[1]All Skus'!$A:$AJ,2,FALSE))="DBX",(VLOOKUP(Table5[[#This Row],[SKU]],'[1]All Skus'!$A:$AJ,24,FALSE)),"")))</f>
        <v>Compliant</v>
      </c>
    </row>
    <row r="41" spans="1:9" ht="15" customHeight="1" x14ac:dyDescent="0.3">
      <c r="A41" s="9" t="s">
        <v>47</v>
      </c>
      <c r="B41" s="10">
        <f>(IF((VLOOKUP(Table5[[#This Row],[SKU]],'[1]All Skus'!$A:$AJ,2,FALSE))="DBX",(VLOOKUP(Table5[[#This Row],[SKU]],'[1]All Skus'!$A:$AJ,3,FALSE)),""))</f>
        <v>0</v>
      </c>
      <c r="C41" s="10" t="str">
        <f>(IF((VLOOKUP(Table5[[#This Row],[SKU]],'[1]All Skus'!$A:$AJ,2,FALSE))="DBX",(VLOOKUP(Table5[[#This Row],[SKU]],'[1]All Skus'!$A:$AJ,4,FALSE)),""))</f>
        <v>DBXPS6</v>
      </c>
      <c r="D41">
        <f>(IF((VLOOKUP(Table5[[#This Row],[SKU]],'[1]All Skus'!$A:$AJ,2,FALSE))="DBX",(VLOOKUP(Table5[[#This Row],[SKU]],'[1]All Skus'!$A:$AJ,5,FALSE)),""))</f>
        <v>0</v>
      </c>
      <c r="E41" s="11">
        <f>(IF((VLOOKUP(Table5[[#This Row],[SKU]],'[1]All Skus'!$A:$AJ,2,FALSE))="DBX",(VLOOKUP(Table5[[#This Row],[SKU]],'[1]All Skus'!$A:$AJ,8,FALSE)),""))</f>
        <v>0</v>
      </c>
      <c r="F41" s="12" t="str">
        <f>(IF((VLOOKUP(Table5[[#This Row],[SKU]],'[1]All Skus'!$A:$AJ,2,FALSE))="DBX",(VLOOKUP(Table5[[#This Row],[SKU]],'[1]All Skus'!$A:$AJ,9,FALSE)),""))</f>
        <v>DBX,PS6 6 OUT 12V PWR SUPPLY FOR DBX PMC</v>
      </c>
      <c r="G41" s="13">
        <f>(IF((VLOOKUP(Table5[[#This Row],[SKU]],'[1]All Skus'!$A:$AJ,2,FALSE))="DBX",(VLOOKUP(Table5[[#This Row],[SKU]],'[1]All Skus'!$A:$AJ,10,FALSE)),""))</f>
        <v>613.19000000000005</v>
      </c>
      <c r="H41" t="str">
        <f>(IF((VLOOKUP(Table5[[#This Row],[SKU]],'[1]All Skus'!$A:$AJ,2,FALSE))="DBX",(VLOOKUP(Table5[[#This Row],[SKU]],'[1]All Skus'!$A:$AJ,23,FALSE)),""))</f>
        <v>CN</v>
      </c>
      <c r="I41" s="14" t="str">
        <f>HYPERLINK((IF((VLOOKUP(Table5[[#This Row],[SKU]],'[1]All Skus'!$A:$AJ,2,FALSE))="DBX",(VLOOKUP(Table5[[#This Row],[SKU]],'[1]All Skus'!$A:$AJ,24,FALSE)),"")))</f>
        <v>Non Compliant</v>
      </c>
    </row>
    <row r="42" spans="1:9" ht="15" customHeight="1" x14ac:dyDescent="0.3">
      <c r="A42" s="9" t="s">
        <v>48</v>
      </c>
      <c r="B42" s="10" t="str">
        <f>(IF((VLOOKUP(Table5[[#This Row],[SKU]],'[1]All Skus'!$A:$AJ,2,FALSE))="DBX",(VLOOKUP(Table5[[#This Row],[SKU]],'[1]All Skus'!$A:$AJ,3,FALSE)),""))</f>
        <v>Accessories</v>
      </c>
      <c r="C42" s="10" t="str">
        <f>(IF((VLOOKUP(Table5[[#This Row],[SKU]],'[1]All Skus'!$A:$AJ,2,FALSE))="DBX",(VLOOKUP(Table5[[#This Row],[SKU]],'[1]All Skus'!$A:$AJ,4,FALSE)),""))</f>
        <v>RTA-M</v>
      </c>
      <c r="D42" t="str">
        <f>(IF((VLOOKUP(Table5[[#This Row],[SKU]],'[1]All Skus'!$A:$AJ,2,FALSE))="DBX",(VLOOKUP(Table5[[#This Row],[SKU]],'[1]All Skus'!$A:$AJ,5,FALSE)),""))</f>
        <v>DBX_PMC</v>
      </c>
      <c r="E42" s="11" t="str">
        <f>(IF((VLOOKUP(Table5[[#This Row],[SKU]],'[1]All Skus'!$A:$AJ,2,FALSE))="DBX",(VLOOKUP(Table5[[#This Row],[SKU]],'[1]All Skus'!$A:$AJ,8,FALSE)),""))</f>
        <v>Accessories</v>
      </c>
      <c r="F42" s="12" t="str">
        <f>(IF((VLOOKUP(Table5[[#This Row],[SKU]],'[1]All Skus'!$A:$AJ,2,FALSE))="DBX",(VLOOKUP(Table5[[#This Row],[SKU]],'[1]All Skus'!$A:$AJ,9,FALSE)),""))</f>
        <v>DriveRack RTA Mic w/clip</v>
      </c>
      <c r="G42" s="13">
        <f>(IF((VLOOKUP(Table5[[#This Row],[SKU]],'[1]All Skus'!$A:$AJ,2,FALSE))="DBX",(VLOOKUP(Table5[[#This Row],[SKU]],'[1]All Skus'!$A:$AJ,10,FALSE)),""))</f>
        <v>167.51</v>
      </c>
      <c r="H42" t="str">
        <f>(IF((VLOOKUP(Table5[[#This Row],[SKU]],'[1]All Skus'!$A:$AJ,2,FALSE))="DBX",(VLOOKUP(Table5[[#This Row],[SKU]],'[1]All Skus'!$A:$AJ,23,FALSE)),""))</f>
        <v>CN</v>
      </c>
      <c r="I42" s="14" t="str">
        <f>HYPERLINK((IF((VLOOKUP(Table5[[#This Row],[SKU]],'[1]All Skus'!$A:$AJ,2,FALSE))="DBX",(VLOOKUP(Table5[[#This Row],[SKU]],'[1]All Skus'!$A:$AJ,24,FALSE)),"")))</f>
        <v>Non Compliant</v>
      </c>
    </row>
    <row r="43" spans="1:9" ht="15" customHeight="1" x14ac:dyDescent="0.3">
      <c r="A43" s="9" t="s">
        <v>49</v>
      </c>
      <c r="B43" s="10" t="str">
        <f>(IF((VLOOKUP(Table5[[#This Row],[SKU]],'[1]All Skus'!$A:$AJ,2,FALSE))="DBX",(VLOOKUP(Table5[[#This Row],[SKU]],'[1]All Skus'!$A:$AJ,3,FALSE)),""))</f>
        <v>DriveRack</v>
      </c>
      <c r="C43" s="10" t="str">
        <f>(IF((VLOOKUP(Table5[[#This Row],[SKU]],'[1]All Skus'!$A:$AJ,2,FALSE))="DBX",(VLOOKUP(Table5[[#This Row],[SKU]],'[1]All Skus'!$A:$AJ,4,FALSE)),""))</f>
        <v>VENU360</v>
      </c>
      <c r="D43" t="str">
        <f>(IF((VLOOKUP(Table5[[#This Row],[SKU]],'[1]All Skus'!$A:$AJ,2,FALSE))="DBX",(VLOOKUP(Table5[[#This Row],[SKU]],'[1]All Skus'!$A:$AJ,5,FALSE)),""))</f>
        <v>DBX-ACC</v>
      </c>
      <c r="E43" s="11" t="str">
        <f>(IF((VLOOKUP(Table5[[#This Row],[SKU]],'[1]All Skus'!$A:$AJ,2,FALSE))="DBX",(VLOOKUP(Table5[[#This Row],[SKU]],'[1]All Skus'!$A:$AJ,8,FALSE)),""))</f>
        <v>DriveRack</v>
      </c>
      <c r="F43" s="12" t="str">
        <f>(IF((VLOOKUP(Table5[[#This Row],[SKU]],'[1]All Skus'!$A:$AJ,2,FALSE))="DBX",(VLOOKUP(Table5[[#This Row],[SKU]],'[1]All Skus'!$A:$AJ,9,FALSE)),""))</f>
        <v>3X6 Loudspeaker Management System</v>
      </c>
      <c r="G43" s="13">
        <f>(IF((VLOOKUP(Table5[[#This Row],[SKU]],'[1]All Skus'!$A:$AJ,2,FALSE))="DBX",(VLOOKUP(Table5[[#This Row],[SKU]],'[1]All Skus'!$A:$AJ,10,FALSE)),""))</f>
        <v>1228.22</v>
      </c>
      <c r="H43" t="str">
        <f>(IF((VLOOKUP(Table5[[#This Row],[SKU]],'[1]All Skus'!$A:$AJ,2,FALSE))="DBX",(VLOOKUP(Table5[[#This Row],[SKU]],'[1]All Skus'!$A:$AJ,23,FALSE)),""))</f>
        <v>CN</v>
      </c>
      <c r="I43" s="14" t="str">
        <f>HYPERLINK((IF((VLOOKUP(Table5[[#This Row],[SKU]],'[1]All Skus'!$A:$AJ,2,FALSE))="DBX",(VLOOKUP(Table5[[#This Row],[SKU]],'[1]All Skus'!$A:$AJ,24,FALSE)),"")))</f>
        <v>Compliant</v>
      </c>
    </row>
    <row r="44" spans="1:9" ht="15" customHeight="1" x14ac:dyDescent="0.3">
      <c r="A44" s="17" t="s">
        <v>50</v>
      </c>
      <c r="B44" s="10" t="str">
        <f>(IF((VLOOKUP(Table5[[#This Row],[SKU]],'[1]All Skus'!$A:$AJ,2,FALSE))="DBX",(VLOOKUP(Table5[[#This Row],[SKU]],'[1]All Skus'!$A:$AJ,3,FALSE)),""))</f>
        <v>DriveRack</v>
      </c>
      <c r="C44" s="10" t="str">
        <f>(IF((VLOOKUP(Table5[[#This Row],[SKU]],'[1]All Skus'!$A:$AJ,2,FALSE))="DBX",(VLOOKUP(Table5[[#This Row],[SKU]],'[1]All Skus'!$A:$AJ,4,FALSE)),""))</f>
        <v>VENU360</v>
      </c>
      <c r="D44" t="str">
        <f>(IF((VLOOKUP(Table5[[#This Row],[SKU]],'[1]All Skus'!$A:$AJ,2,FALSE))="DBX",(VLOOKUP(Table5[[#This Row],[SKU]],'[1]All Skus'!$A:$AJ,5,FALSE)),""))</f>
        <v>DBX_PSR</v>
      </c>
      <c r="E44" s="11" t="str">
        <f>(IF((VLOOKUP(Table5[[#This Row],[SKU]],'[1]All Skus'!$A:$AJ,2,FALSE))="DBX",(VLOOKUP(Table5[[#This Row],[SKU]],'[1]All Skus'!$A:$AJ,8,FALSE)),""))</f>
        <v>DriveRack</v>
      </c>
      <c r="F44" s="12" t="str">
        <f>(IF((VLOOKUP(Table5[[#This Row],[SKU]],'[1]All Skus'!$A:$AJ,2,FALSE))="DBX",(VLOOKUP(Table5[[#This Row],[SKU]],'[1]All Skus'!$A:$AJ,9,FALSE)),""))</f>
        <v>3X6 Loudspeaker Management System</v>
      </c>
      <c r="G44" s="13">
        <f>(IF((VLOOKUP(Table5[[#This Row],[SKU]],'[1]All Skus'!$A:$AJ,2,FALSE))="DBX",(VLOOKUP(Table5[[#This Row],[SKU]],'[1]All Skus'!$A:$AJ,10,FALSE)),""))</f>
        <v>1228.22</v>
      </c>
      <c r="H44" t="str">
        <f>(IF((VLOOKUP(Table5[[#This Row],[SKU]],'[1]All Skus'!$A:$AJ,2,FALSE))="DBX",(VLOOKUP(Table5[[#This Row],[SKU]],'[1]All Skus'!$A:$AJ,23,FALSE)),""))</f>
        <v>CN</v>
      </c>
      <c r="I44" s="14" t="str">
        <f>HYPERLINK((IF((VLOOKUP(Table5[[#This Row],[SKU]],'[1]All Skus'!$A:$AJ,2,FALSE))="DBX",(VLOOKUP(Table5[[#This Row],[SKU]],'[1]All Skus'!$A:$AJ,24,FALSE)),"")))</f>
        <v>Compliant</v>
      </c>
    </row>
    <row r="45" spans="1:9" ht="15" customHeight="1" x14ac:dyDescent="0.3">
      <c r="A45" s="9" t="s">
        <v>51</v>
      </c>
      <c r="B45" s="10" t="str">
        <f>(IF((VLOOKUP(Table5[[#This Row],[SKU]],'[1]All Skus'!$A:$AJ,2,FALSE))="DBX",(VLOOKUP(Table5[[#This Row],[SKU]],'[1]All Skus'!$A:$AJ,3,FALSE)),""))</f>
        <v>Zone Controller</v>
      </c>
      <c r="C45" s="10" t="str">
        <f>(IF((VLOOKUP(Table5[[#This Row],[SKU]],'[1]All Skus'!$A:$AJ,2,FALSE))="DBX",(VLOOKUP(Table5[[#This Row],[SKU]],'[1]All Skus'!$A:$AJ,4,FALSE)),""))</f>
        <v>ZC-1</v>
      </c>
      <c r="D45" t="str">
        <f>(IF((VLOOKUP(Table5[[#This Row],[SKU]],'[1]All Skus'!$A:$AJ,2,FALSE))="DBX",(VLOOKUP(Table5[[#This Row],[SKU]],'[1]All Skus'!$A:$AJ,5,FALSE)),""))</f>
        <v>DBX_PSR</v>
      </c>
      <c r="E45" s="11" t="str">
        <f>(IF((VLOOKUP(Table5[[#This Row],[SKU]],'[1]All Skus'!$A:$AJ,2,FALSE))="DBX",(VLOOKUP(Table5[[#This Row],[SKU]],'[1]All Skus'!$A:$AJ,8,FALSE)),""))</f>
        <v>Zone Controller</v>
      </c>
      <c r="F45" s="12" t="str">
        <f>(IF((VLOOKUP(Table5[[#This Row],[SKU]],'[1]All Skus'!$A:$AJ,2,FALSE))="DBX",(VLOOKUP(Table5[[#This Row],[SKU]],'[1]All Skus'!$A:$AJ,9,FALSE)),""))</f>
        <v>ZC 1 Wall Mounted, Programmable Zone Controller</v>
      </c>
      <c r="G45" s="13">
        <f>(IF((VLOOKUP(Table5[[#This Row],[SKU]],'[1]All Skus'!$A:$AJ,2,FALSE))="DBX",(VLOOKUP(Table5[[#This Row],[SKU]],'[1]All Skus'!$A:$AJ,10,FALSE)),""))</f>
        <v>85.685699999999997</v>
      </c>
      <c r="H45" t="str">
        <f>(IF((VLOOKUP(Table5[[#This Row],[SKU]],'[1]All Skus'!$A:$AJ,2,FALSE))="DBX",(VLOOKUP(Table5[[#This Row],[SKU]],'[1]All Skus'!$A:$AJ,23,FALSE)),""))</f>
        <v>CN</v>
      </c>
      <c r="I45" s="14" t="str">
        <f>HYPERLINK((IF((VLOOKUP(Table5[[#This Row],[SKU]],'[1]All Skus'!$A:$AJ,2,FALSE))="DBX",(VLOOKUP(Table5[[#This Row],[SKU]],'[1]All Skus'!$A:$AJ,24,FALSE)),"")))</f>
        <v>Non Compliant</v>
      </c>
    </row>
    <row r="46" spans="1:9" ht="15" customHeight="1" x14ac:dyDescent="0.3">
      <c r="A46" s="9" t="s">
        <v>52</v>
      </c>
      <c r="B46" s="10" t="str">
        <f>(IF((VLOOKUP(Table5[[#This Row],[SKU]],'[1]All Skus'!$A:$AJ,2,FALSE))="DBX",(VLOOKUP(Table5[[#This Row],[SKU]],'[1]All Skus'!$A:$AJ,3,FALSE)),""))</f>
        <v>Zone Controller</v>
      </c>
      <c r="C46" s="10" t="str">
        <f>(IF((VLOOKUP(Table5[[#This Row],[SKU]],'[1]All Skus'!$A:$AJ,2,FALSE))="DBX",(VLOOKUP(Table5[[#This Row],[SKU]],'[1]All Skus'!$A:$AJ,4,FALSE)),""))</f>
        <v>ZC-2</v>
      </c>
      <c r="D46" t="str">
        <f>(IF((VLOOKUP(Table5[[#This Row],[SKU]],'[1]All Skus'!$A:$AJ,2,FALSE))="DBX",(VLOOKUP(Table5[[#This Row],[SKU]],'[1]All Skus'!$A:$AJ,5,FALSE)),""))</f>
        <v>DBX_ZONEP</v>
      </c>
      <c r="E46" s="11" t="str">
        <f>(IF((VLOOKUP(Table5[[#This Row],[SKU]],'[1]All Skus'!$A:$AJ,2,FALSE))="DBX",(VLOOKUP(Table5[[#This Row],[SKU]],'[1]All Skus'!$A:$AJ,8,FALSE)),""))</f>
        <v>Zone Controller</v>
      </c>
      <c r="F46" s="12" t="str">
        <f>(IF((VLOOKUP(Table5[[#This Row],[SKU]],'[1]All Skus'!$A:$AJ,2,FALSE))="DBX",(VLOOKUP(Table5[[#This Row],[SKU]],'[1]All Skus'!$A:$AJ,9,FALSE)),""))</f>
        <v>ZC 2 Wall Mounted, Programmable Zone Controller</v>
      </c>
      <c r="G46" s="13">
        <f>(IF((VLOOKUP(Table5[[#This Row],[SKU]],'[1]All Skus'!$A:$AJ,2,FALSE))="DBX",(VLOOKUP(Table5[[#This Row],[SKU]],'[1]All Skus'!$A:$AJ,10,FALSE)),""))</f>
        <v>85.685699999999997</v>
      </c>
      <c r="H46" t="str">
        <f>(IF((VLOOKUP(Table5[[#This Row],[SKU]],'[1]All Skus'!$A:$AJ,2,FALSE))="DBX",(VLOOKUP(Table5[[#This Row],[SKU]],'[1]All Skus'!$A:$AJ,23,FALSE)),""))</f>
        <v>CN</v>
      </c>
      <c r="I46" s="14" t="str">
        <f>HYPERLINK((IF((VLOOKUP(Table5[[#This Row],[SKU]],'[1]All Skus'!$A:$AJ,2,FALSE))="DBX",(VLOOKUP(Table5[[#This Row],[SKU]],'[1]All Skus'!$A:$AJ,24,FALSE)),"")))</f>
        <v>Non Compliant</v>
      </c>
    </row>
    <row r="47" spans="1:9" ht="15" customHeight="1" x14ac:dyDescent="0.3">
      <c r="A47" s="9" t="s">
        <v>53</v>
      </c>
      <c r="B47" s="10" t="str">
        <f>(IF((VLOOKUP(Table5[[#This Row],[SKU]],'[1]All Skus'!$A:$AJ,2,FALSE))="DBX",(VLOOKUP(Table5[[#This Row],[SKU]],'[1]All Skus'!$A:$AJ,3,FALSE)),""))</f>
        <v>Zone Controller</v>
      </c>
      <c r="C47" s="10" t="str">
        <f>(IF((VLOOKUP(Table5[[#This Row],[SKU]],'[1]All Skus'!$A:$AJ,2,FALSE))="DBX",(VLOOKUP(Table5[[#This Row],[SKU]],'[1]All Skus'!$A:$AJ,4,FALSE)),""))</f>
        <v>ZC-3</v>
      </c>
      <c r="D47" t="str">
        <f>(IF((VLOOKUP(Table5[[#This Row],[SKU]],'[1]All Skus'!$A:$AJ,2,FALSE))="DBX",(VLOOKUP(Table5[[#This Row],[SKU]],'[1]All Skus'!$A:$AJ,5,FALSE)),""))</f>
        <v>DBX_ZONEP</v>
      </c>
      <c r="E47" s="11" t="str">
        <f>(IF((VLOOKUP(Table5[[#This Row],[SKU]],'[1]All Skus'!$A:$AJ,2,FALSE))="DBX",(VLOOKUP(Table5[[#This Row],[SKU]],'[1]All Skus'!$A:$AJ,8,FALSE)),""))</f>
        <v>Zone Controller</v>
      </c>
      <c r="F47" s="12" t="str">
        <f>(IF((VLOOKUP(Table5[[#This Row],[SKU]],'[1]All Skus'!$A:$AJ,2,FALSE))="DBX",(VLOOKUP(Table5[[#This Row],[SKU]],'[1]All Skus'!$A:$AJ,9,FALSE)),""))</f>
        <v>ZC 3 Wall Mounted, Program Selecter Zone Controller</v>
      </c>
      <c r="G47" s="13">
        <f>(IF((VLOOKUP(Table5[[#This Row],[SKU]],'[1]All Skus'!$A:$AJ,2,FALSE))="DBX",(VLOOKUP(Table5[[#This Row],[SKU]],'[1]All Skus'!$A:$AJ,10,FALSE)),""))</f>
        <v>93.245900000000006</v>
      </c>
      <c r="H47" t="str">
        <f>(IF((VLOOKUP(Table5[[#This Row],[SKU]],'[1]All Skus'!$A:$AJ,2,FALSE))="DBX",(VLOOKUP(Table5[[#This Row],[SKU]],'[1]All Skus'!$A:$AJ,23,FALSE)),""))</f>
        <v>CN</v>
      </c>
      <c r="I47" s="14" t="str">
        <f>HYPERLINK((IF((VLOOKUP(Table5[[#This Row],[SKU]],'[1]All Skus'!$A:$AJ,2,FALSE))="DBX",(VLOOKUP(Table5[[#This Row],[SKU]],'[1]All Skus'!$A:$AJ,24,FALSE)),"")))</f>
        <v>Non Compliant</v>
      </c>
    </row>
    <row r="48" spans="1:9" ht="15" customHeight="1" x14ac:dyDescent="0.3">
      <c r="A48" s="9" t="s">
        <v>54</v>
      </c>
      <c r="B48" s="10" t="str">
        <f>(IF((VLOOKUP(Table5[[#This Row],[SKU]],'[1]All Skus'!$A:$AJ,2,FALSE))="DBX",(VLOOKUP(Table5[[#This Row],[SKU]],'[1]All Skus'!$A:$AJ,3,FALSE)),""))</f>
        <v>Zone Controller</v>
      </c>
      <c r="C48" s="10" t="str">
        <f>(IF((VLOOKUP(Table5[[#This Row],[SKU]],'[1]All Skus'!$A:$AJ,2,FALSE))="DBX",(VLOOKUP(Table5[[#This Row],[SKU]],'[1]All Skus'!$A:$AJ,4,FALSE)),""))</f>
        <v>ZC-4</v>
      </c>
      <c r="D48" t="str">
        <f>(IF((VLOOKUP(Table5[[#This Row],[SKU]],'[1]All Skus'!$A:$AJ,2,FALSE))="DBX",(VLOOKUP(Table5[[#This Row],[SKU]],'[1]All Skus'!$A:$AJ,5,FALSE)),""))</f>
        <v>DBX_ZONEP</v>
      </c>
      <c r="E48" s="11" t="str">
        <f>(IF((VLOOKUP(Table5[[#This Row],[SKU]],'[1]All Skus'!$A:$AJ,2,FALSE))="DBX",(VLOOKUP(Table5[[#This Row],[SKU]],'[1]All Skus'!$A:$AJ,8,FALSE)),""))</f>
        <v>Zone Controller</v>
      </c>
      <c r="F48" s="12" t="str">
        <f>(IF((VLOOKUP(Table5[[#This Row],[SKU]],'[1]All Skus'!$A:$AJ,2,FALSE))="DBX",(VLOOKUP(Table5[[#This Row],[SKU]],'[1]All Skus'!$A:$AJ,9,FALSE)),""))</f>
        <v>ZC 4 Wall Mounted Contact Closure Input Zone Controller</v>
      </c>
      <c r="G48" s="13">
        <f>(IF((VLOOKUP(Table5[[#This Row],[SKU]],'[1]All Skus'!$A:$AJ,2,FALSE))="DBX",(VLOOKUP(Table5[[#This Row],[SKU]],'[1]All Skus'!$A:$AJ,10,FALSE)),""))</f>
        <v>124.42399999999999</v>
      </c>
      <c r="H48" t="str">
        <f>(IF((VLOOKUP(Table5[[#This Row],[SKU]],'[1]All Skus'!$A:$AJ,2,FALSE))="DBX",(VLOOKUP(Table5[[#This Row],[SKU]],'[1]All Skus'!$A:$AJ,23,FALSE)),""))</f>
        <v>CN</v>
      </c>
      <c r="I48" s="14" t="str">
        <f>HYPERLINK((IF((VLOOKUP(Table5[[#This Row],[SKU]],'[1]All Skus'!$A:$AJ,2,FALSE))="DBX",(VLOOKUP(Table5[[#This Row],[SKU]],'[1]All Skus'!$A:$AJ,24,FALSE)),"")))</f>
        <v>Non Compliant</v>
      </c>
    </row>
    <row r="49" spans="1:9" ht="15" customHeight="1" x14ac:dyDescent="0.3">
      <c r="A49" s="9" t="s">
        <v>55</v>
      </c>
      <c r="B49" s="10" t="str">
        <f>(IF((VLOOKUP(Table5[[#This Row],[SKU]],'[1]All Skus'!$A:$AJ,2,FALSE))="DBX",(VLOOKUP(Table5[[#This Row],[SKU]],'[1]All Skus'!$A:$AJ,3,FALSE)),""))</f>
        <v>Zone Controller</v>
      </c>
      <c r="C49" s="10" t="str">
        <f>(IF((VLOOKUP(Table5[[#This Row],[SKU]],'[1]All Skus'!$A:$AJ,2,FALSE))="DBX",(VLOOKUP(Table5[[#This Row],[SKU]],'[1]All Skus'!$A:$AJ,4,FALSE)),""))</f>
        <v>ZC-6</v>
      </c>
      <c r="D49" t="str">
        <f>(IF((VLOOKUP(Table5[[#This Row],[SKU]],'[1]All Skus'!$A:$AJ,2,FALSE))="DBX",(VLOOKUP(Table5[[#This Row],[SKU]],'[1]All Skus'!$A:$AJ,5,FALSE)),""))</f>
        <v>DBX_ZONEP</v>
      </c>
      <c r="E49" s="11" t="str">
        <f>(IF((VLOOKUP(Table5[[#This Row],[SKU]],'[1]All Skus'!$A:$AJ,2,FALSE))="DBX",(VLOOKUP(Table5[[#This Row],[SKU]],'[1]All Skus'!$A:$AJ,8,FALSE)),""))</f>
        <v>Zone Controller</v>
      </c>
      <c r="F49" s="12" t="str">
        <f>(IF((VLOOKUP(Table5[[#This Row],[SKU]],'[1]All Skus'!$A:$AJ,2,FALSE))="DBX",(VLOOKUP(Table5[[#This Row],[SKU]],'[1]All Skus'!$A:$AJ,9,FALSE)),""))</f>
        <v>ZC 6 Wall Mounted Push Button Up/Down Controller</v>
      </c>
      <c r="G49" s="13">
        <f>(IF((VLOOKUP(Table5[[#This Row],[SKU]],'[1]All Skus'!$A:$AJ,2,FALSE))="DBX",(VLOOKUP(Table5[[#This Row],[SKU]],'[1]All Skus'!$A:$AJ,10,FALSE)),""))</f>
        <v>85.685699999999997</v>
      </c>
      <c r="H49" t="str">
        <f>(IF((VLOOKUP(Table5[[#This Row],[SKU]],'[1]All Skus'!$A:$AJ,2,FALSE))="DBX",(VLOOKUP(Table5[[#This Row],[SKU]],'[1]All Skus'!$A:$AJ,23,FALSE)),""))</f>
        <v>CN</v>
      </c>
      <c r="I49" s="14" t="str">
        <f>HYPERLINK((IF((VLOOKUP(Table5[[#This Row],[SKU]],'[1]All Skus'!$A:$AJ,2,FALSE))="DBX",(VLOOKUP(Table5[[#This Row],[SKU]],'[1]All Skus'!$A:$AJ,24,FALSE)),"")))</f>
        <v>Non Compliant</v>
      </c>
    </row>
    <row r="50" spans="1:9" ht="15" customHeight="1" x14ac:dyDescent="0.3">
      <c r="A50" s="9" t="s">
        <v>56</v>
      </c>
      <c r="B50" s="10" t="str">
        <f>(IF((VLOOKUP(Table5[[#This Row],[SKU]],'[1]All Skus'!$A:$AJ,2,FALSE))="DBX",(VLOOKUP(Table5[[#This Row],[SKU]],'[1]All Skus'!$A:$AJ,3,FALSE)),""))</f>
        <v>Zone Controller</v>
      </c>
      <c r="C50" s="10" t="str">
        <f>(IF((VLOOKUP(Table5[[#This Row],[SKU]],'[1]All Skus'!$A:$AJ,2,FALSE))="DBX",(VLOOKUP(Table5[[#This Row],[SKU]],'[1]All Skus'!$A:$AJ,4,FALSE)),""))</f>
        <v>ZC-7</v>
      </c>
      <c r="D50" t="str">
        <f>(IF((VLOOKUP(Table5[[#This Row],[SKU]],'[1]All Skus'!$A:$AJ,2,FALSE))="DBX",(VLOOKUP(Table5[[#This Row],[SKU]],'[1]All Skus'!$A:$AJ,5,FALSE)),""))</f>
        <v>DBX_ZONEP</v>
      </c>
      <c r="E50" s="11" t="str">
        <f>(IF((VLOOKUP(Table5[[#This Row],[SKU]],'[1]All Skus'!$A:$AJ,2,FALSE))="DBX",(VLOOKUP(Table5[[#This Row],[SKU]],'[1]All Skus'!$A:$AJ,8,FALSE)),""))</f>
        <v>Zone Controller</v>
      </c>
      <c r="F50" s="12" t="str">
        <f>(IF((VLOOKUP(Table5[[#This Row],[SKU]],'[1]All Skus'!$A:$AJ,2,FALSE))="DBX",(VLOOKUP(Table5[[#This Row],[SKU]],'[1]All Skus'!$A:$AJ,9,FALSE)),""))</f>
        <v>ZC 7 Wall Mounted Mic Page Assignment Controller</v>
      </c>
      <c r="G50" s="13">
        <f>(IF((VLOOKUP(Table5[[#This Row],[SKU]],'[1]All Skus'!$A:$AJ,2,FALSE))="DBX",(VLOOKUP(Table5[[#This Row],[SKU]],'[1]All Skus'!$A:$AJ,10,FALSE)),""))</f>
        <v>93.245900000000006</v>
      </c>
      <c r="H50" t="str">
        <f>(IF((VLOOKUP(Table5[[#This Row],[SKU]],'[1]All Skus'!$A:$AJ,2,FALSE))="DBX",(VLOOKUP(Table5[[#This Row],[SKU]],'[1]All Skus'!$A:$AJ,23,FALSE)),""))</f>
        <v>CN</v>
      </c>
      <c r="I50" s="14" t="str">
        <f>HYPERLINK((IF((VLOOKUP(Table5[[#This Row],[SKU]],'[1]All Skus'!$A:$AJ,2,FALSE))="DBX",(VLOOKUP(Table5[[#This Row],[SKU]],'[1]All Skus'!$A:$AJ,24,FALSE)),"")))</f>
        <v>Non Compliant</v>
      </c>
    </row>
    <row r="51" spans="1:9" ht="15" customHeight="1" x14ac:dyDescent="0.3">
      <c r="A51" s="9" t="s">
        <v>57</v>
      </c>
      <c r="B51" s="10" t="str">
        <f>(IF((VLOOKUP(Table5[[#This Row],[SKU]],'[1]All Skus'!$A:$AJ,2,FALSE))="DBX",(VLOOKUP(Table5[[#This Row],[SKU]],'[1]All Skus'!$A:$AJ,3,FALSE)),""))</f>
        <v>Zone Controller</v>
      </c>
      <c r="C51" s="10" t="str">
        <f>(IF((VLOOKUP(Table5[[#This Row],[SKU]],'[1]All Skus'!$A:$AJ,2,FALSE))="DBX",(VLOOKUP(Table5[[#This Row],[SKU]],'[1]All Skus'!$A:$AJ,4,FALSE)),""))</f>
        <v>ZC-8</v>
      </c>
      <c r="D51" t="str">
        <f>(IF((VLOOKUP(Table5[[#This Row],[SKU]],'[1]All Skus'!$A:$AJ,2,FALSE))="DBX",(VLOOKUP(Table5[[#This Row],[SKU]],'[1]All Skus'!$A:$AJ,5,FALSE)),""))</f>
        <v>DBX_ZONEP</v>
      </c>
      <c r="E51" s="11" t="str">
        <f>(IF((VLOOKUP(Table5[[#This Row],[SKU]],'[1]All Skus'!$A:$AJ,2,FALSE))="DBX",(VLOOKUP(Table5[[#This Row],[SKU]],'[1]All Skus'!$A:$AJ,8,FALSE)),""))</f>
        <v>Zone Controller</v>
      </c>
      <c r="F51" s="12" t="str">
        <f>(IF((VLOOKUP(Table5[[#This Row],[SKU]],'[1]All Skus'!$A:$AJ,2,FALSE))="DBX",(VLOOKUP(Table5[[#This Row],[SKU]],'[1]All Skus'!$A:$AJ,9,FALSE)),""))</f>
        <v>ZC 8 Wall Mounted Up/Down Volume Controller</v>
      </c>
      <c r="G51" s="13">
        <f>(IF((VLOOKUP(Table5[[#This Row],[SKU]],'[1]All Skus'!$A:$AJ,2,FALSE))="DBX",(VLOOKUP(Table5[[#This Row],[SKU]],'[1]All Skus'!$A:$AJ,10,FALSE)),""))</f>
        <v>93.245900000000006</v>
      </c>
      <c r="H51" t="str">
        <f>(IF((VLOOKUP(Table5[[#This Row],[SKU]],'[1]All Skus'!$A:$AJ,2,FALSE))="DBX",(VLOOKUP(Table5[[#This Row],[SKU]],'[1]All Skus'!$A:$AJ,23,FALSE)),""))</f>
        <v>CN</v>
      </c>
      <c r="I51" s="14" t="str">
        <f>HYPERLINK((IF((VLOOKUP(Table5[[#This Row],[SKU]],'[1]All Skus'!$A:$AJ,2,FALSE))="DBX",(VLOOKUP(Table5[[#This Row],[SKU]],'[1]All Skus'!$A:$AJ,24,FALSE)),"")))</f>
        <v>Non Compliant</v>
      </c>
    </row>
    <row r="52" spans="1:9" ht="15" customHeight="1" x14ac:dyDescent="0.3">
      <c r="A52" s="9" t="s">
        <v>58</v>
      </c>
      <c r="B52" s="10" t="str">
        <f>(IF((VLOOKUP(Table5[[#This Row],[SKU]],'[1]All Skus'!$A:$AJ,2,FALSE))="DBX",(VLOOKUP(Table5[[#This Row],[SKU]],'[1]All Skus'!$A:$AJ,3,FALSE)),""))</f>
        <v>Zone Controller</v>
      </c>
      <c r="C52" s="10" t="str">
        <f>(IF((VLOOKUP(Table5[[#This Row],[SKU]],'[1]All Skus'!$A:$AJ,2,FALSE))="DBX",(VLOOKUP(Table5[[#This Row],[SKU]],'[1]All Skus'!$A:$AJ,4,FALSE)),""))</f>
        <v>ZC-9</v>
      </c>
      <c r="D52" t="str">
        <f>(IF((VLOOKUP(Table5[[#This Row],[SKU]],'[1]All Skus'!$A:$AJ,2,FALSE))="DBX",(VLOOKUP(Table5[[#This Row],[SKU]],'[1]All Skus'!$A:$AJ,5,FALSE)),""))</f>
        <v>DBX_ZONEP</v>
      </c>
      <c r="E52" s="11" t="str">
        <f>(IF((VLOOKUP(Table5[[#This Row],[SKU]],'[1]All Skus'!$A:$AJ,2,FALSE))="DBX",(VLOOKUP(Table5[[#This Row],[SKU]],'[1]All Skus'!$A:$AJ,8,FALSE)),""))</f>
        <v>Zone Controller</v>
      </c>
      <c r="F52" s="12" t="str">
        <f>(IF((VLOOKUP(Table5[[#This Row],[SKU]],'[1]All Skus'!$A:$AJ,2,FALSE))="DBX",(VLOOKUP(Table5[[#This Row],[SKU]],'[1]All Skus'!$A:$AJ,9,FALSE)),""))</f>
        <v>ZC 9 Wall Mounted 8 Position Zone Controller</v>
      </c>
      <c r="G52" s="13">
        <f>(IF((VLOOKUP(Table5[[#This Row],[SKU]],'[1]All Skus'!$A:$AJ,2,FALSE))="DBX",(VLOOKUP(Table5[[#This Row],[SKU]],'[1]All Skus'!$A:$AJ,10,FALSE)),""))</f>
        <v>93.245900000000006</v>
      </c>
      <c r="H52" t="str">
        <f>(IF((VLOOKUP(Table5[[#This Row],[SKU]],'[1]All Skus'!$A:$AJ,2,FALSE))="DBX",(VLOOKUP(Table5[[#This Row],[SKU]],'[1]All Skus'!$A:$AJ,23,FALSE)),""))</f>
        <v>CN</v>
      </c>
      <c r="I52" s="14" t="str">
        <f>HYPERLINK((IF((VLOOKUP(Table5[[#This Row],[SKU]],'[1]All Skus'!$A:$AJ,2,FALSE))="DBX",(VLOOKUP(Table5[[#This Row],[SKU]],'[1]All Skus'!$A:$AJ,24,FALSE)),"")))</f>
        <v>Non Compliant</v>
      </c>
    </row>
    <row r="53" spans="1:9" ht="15" customHeight="1" x14ac:dyDescent="0.3">
      <c r="A53" s="9" t="s">
        <v>59</v>
      </c>
      <c r="B53" s="10" t="str">
        <f>(IF((VLOOKUP(Table5[[#This Row],[SKU]],'[1]All Skus'!$A:$AJ,2,FALSE))="DBX",(VLOOKUP(Table5[[#This Row],[SKU]],'[1]All Skus'!$A:$AJ,3,FALSE)),""))</f>
        <v>Zone Controller</v>
      </c>
      <c r="C53" s="10" t="str">
        <f>(IF((VLOOKUP(Table5[[#This Row],[SKU]],'[1]All Skus'!$A:$AJ,2,FALSE))="DBX",(VLOOKUP(Table5[[#This Row],[SKU]],'[1]All Skus'!$A:$AJ,4,FALSE)),""))</f>
        <v>ZC-FIRE</v>
      </c>
      <c r="D53" t="str">
        <f>(IF((VLOOKUP(Table5[[#This Row],[SKU]],'[1]All Skus'!$A:$AJ,2,FALSE))="DBX",(VLOOKUP(Table5[[#This Row],[SKU]],'[1]All Skus'!$A:$AJ,5,FALSE)),""))</f>
        <v>DBX_ZONEP</v>
      </c>
      <c r="E53" s="11" t="str">
        <f>(IF((VLOOKUP(Table5[[#This Row],[SKU]],'[1]All Skus'!$A:$AJ,2,FALSE))="DBX",(VLOOKUP(Table5[[#This Row],[SKU]],'[1]All Skus'!$A:$AJ,8,FALSE)),""))</f>
        <v>Zone Controller</v>
      </c>
      <c r="F53" s="12" t="str">
        <f>(IF((VLOOKUP(Table5[[#This Row],[SKU]],'[1]All Skus'!$A:$AJ,2,FALSE))="DBX",(VLOOKUP(Table5[[#This Row],[SKU]],'[1]All Skus'!$A:$AJ,9,FALSE)),""))</f>
        <v>ZC FIRE Fire System Interface</v>
      </c>
      <c r="G53" s="13">
        <f>(IF((VLOOKUP(Table5[[#This Row],[SKU]],'[1]All Skus'!$A:$AJ,2,FALSE))="DBX",(VLOOKUP(Table5[[#This Row],[SKU]],'[1]All Skus'!$A:$AJ,10,FALSE)),""))</f>
        <v>102.06270000000001</v>
      </c>
      <c r="H53" t="str">
        <f>(IF((VLOOKUP(Table5[[#This Row],[SKU]],'[1]All Skus'!$A:$AJ,2,FALSE))="DBX",(VLOOKUP(Table5[[#This Row],[SKU]],'[1]All Skus'!$A:$AJ,23,FALSE)),""))</f>
        <v>CN</v>
      </c>
      <c r="I53" s="14" t="str">
        <f>HYPERLINK((IF((VLOOKUP(Table5[[#This Row],[SKU]],'[1]All Skus'!$A:$AJ,2,FALSE))="DBX",(VLOOKUP(Table5[[#This Row],[SKU]],'[1]All Skus'!$A:$AJ,24,FALSE)),"")))</f>
        <v>Non Compliant</v>
      </c>
    </row>
  </sheetData>
  <conditionalFormatting sqref="A1:XFD1048576">
    <cfRule type="cellIs" dxfId="0" priority="1" operator="equal">
      <formula>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2024-10-24T11:33:32Z</dcterms:created>
  <dcterms:modified xsi:type="dcterms:W3CDTF">2024-10-24T11:36:20Z</dcterms:modified>
</cp:coreProperties>
</file>