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pl-my.sharepoint.com/personal/ct1858_avispl_com/Documents/Documents/Prices/2024/"/>
    </mc:Choice>
  </mc:AlternateContent>
  <xr:revisionPtr revIDLastSave="4" documentId="8_{973D8BBF-E90B-44B5-8176-08D16EB5FAD1}" xr6:coauthVersionLast="47" xr6:coauthVersionMax="47" xr10:uidLastSave="{044B4839-7649-4DA4-9C3D-48468ADBBE92}"/>
  <bookViews>
    <workbookView xWindow="-108" yWindow="-108" windowWidth="23256" windowHeight="12576" xr2:uid="{A7969EF3-0E4D-413F-B3CB-C0ED5F1BC2B6}"/>
  </bookViews>
  <sheets>
    <sheet name="Sheet1" sheetId="1" r:id="rId1"/>
    <sheet name="Appendix" sheetId="2" state="hidden" r:id="rId2"/>
  </sheets>
  <definedNames>
    <definedName name="ExternalData_1" localSheetId="0" hidden="1">Sheet1!$A$3:$I$93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C427BA-AAB4-47DE-A641-0DE8F3D6C5E1}" keepAlive="1" name="Query - qryUS-AV-3850-2024" description="Connection to the 'qryUS-AV-3850-2024' query in the workbook." type="5" refreshedVersion="8" background="1" refreshOnLoad="1" saveData="1">
    <dbPr connection="Provider=Microsoft.Mashup.OleDb.1;Data Source=$Workbook$;Location=qryUS-AV-3850-2024;Extended Properties=&quot;&quot;" command="SELECT * FROM [qryUS-AV-3850-2024]"/>
  </connection>
</connections>
</file>

<file path=xl/sharedStrings.xml><?xml version="1.0" encoding="utf-8"?>
<sst xmlns="http://schemas.openxmlformats.org/spreadsheetml/2006/main" count="294" uniqueCount="208">
  <si>
    <t>Catalog Name</t>
  </si>
  <si>
    <t>Year</t>
  </si>
  <si>
    <t>Item</t>
  </si>
  <si>
    <t>Description</t>
  </si>
  <si>
    <t>Show</t>
  </si>
  <si>
    <t>MSRP</t>
  </si>
  <si>
    <t>Discount1</t>
  </si>
  <si>
    <t>Unit Price</t>
  </si>
  <si>
    <t>Assembled Code</t>
  </si>
  <si>
    <t>US-TECHSTEM</t>
  </si>
  <si>
    <t>26001</t>
  </si>
  <si>
    <t>UV TechTub Replacement Bulbs (4 pack)</t>
  </si>
  <si>
    <t>26100</t>
  </si>
  <si>
    <t>430440</t>
  </si>
  <si>
    <t>Padlock for Tech Tub®</t>
  </si>
  <si>
    <t>AIR-RF</t>
  </si>
  <si>
    <t>US-SANI</t>
  </si>
  <si>
    <t>DCS5</t>
  </si>
  <si>
    <t>Dewey the Document Camera Stand</t>
  </si>
  <si>
    <t>DCS6</t>
  </si>
  <si>
    <t>Dewey the Document Camera Stand with Microscope and Light</t>
  </si>
  <si>
    <t>DCS7</t>
  </si>
  <si>
    <t>Dewey Video/Podcasting and Doc Cam Stand</t>
  </si>
  <si>
    <t>FTT-AC10</t>
  </si>
  <si>
    <t>Tech Tub Large Plug Adapter Kit for Ten Devices</t>
  </si>
  <si>
    <t>FTT-AC6</t>
  </si>
  <si>
    <t>Tech Tub Large Plug Adapter Kit for Six Devices</t>
  </si>
  <si>
    <t>FTT1100</t>
  </si>
  <si>
    <t>Tech Tub2® - holds 10 devices</t>
  </si>
  <si>
    <t>FTT1100-3</t>
  </si>
  <si>
    <t>TechTub2 Bundle 2 - Includes three Tech Tub2 (holds 10 devices each)</t>
  </si>
  <si>
    <t>FTT1100-USB</t>
  </si>
  <si>
    <t>FTT1112</t>
  </si>
  <si>
    <t>Tech Tub2 for Large Adapters  - holds 10 devices</t>
  </si>
  <si>
    <t>FTT2010</t>
  </si>
  <si>
    <t>Tech Tub2® Trolley - holds 10 devices</t>
  </si>
  <si>
    <t>FTT2010-USB</t>
  </si>
  <si>
    <t>FTT2012</t>
  </si>
  <si>
    <t>Tech Tub2 Trolley for Large Adapters  - holds 10 devices</t>
  </si>
  <si>
    <t>FTT2030</t>
  </si>
  <si>
    <t>Tech Tub2 Bundle 5 -Includes three Tech Tub2 Trolleys (hold 10 devices each)</t>
  </si>
  <si>
    <t>FTT2032</t>
  </si>
  <si>
    <t>Tech Tub2 Bundle 6 - Includes two Tech Tub2 Trolleys and two tubs (holds 32 devices total)</t>
  </si>
  <si>
    <t>FTT699</t>
  </si>
  <si>
    <t>Tech Tub2 for Large Adapters  - holds 6 devices</t>
  </si>
  <si>
    <t>FTT700</t>
  </si>
  <si>
    <t>Tech Tub2® - holds 6 devices</t>
  </si>
  <si>
    <t>FTT700-5</t>
  </si>
  <si>
    <t>Tech Tub2 Bundle 1 - Includes five Tech Tub2 (hold 6 devices each)</t>
  </si>
  <si>
    <t>FTT705</t>
  </si>
  <si>
    <t>Tech Tub2 Trolley for Large Adapters  - holds 6 devices</t>
  </si>
  <si>
    <t>FTT706</t>
  </si>
  <si>
    <t>Tech Tub2® Trolley - holds 6 devices</t>
  </si>
  <si>
    <t>FTT724</t>
  </si>
  <si>
    <t>Tech Tub2® Modular Cart - holds 24 devices</t>
  </si>
  <si>
    <t>FTT724-699</t>
  </si>
  <si>
    <t>Tech Tub2 Cart for Large Adapters  - holds up to 24 devices</t>
  </si>
  <si>
    <t>FTT724-USB</t>
  </si>
  <si>
    <t>FTT732</t>
  </si>
  <si>
    <t>Tech Tub2® Modular Cart - holds 32 devices</t>
  </si>
  <si>
    <t>FTT732-USB</t>
  </si>
  <si>
    <t>HSD2</t>
  </si>
  <si>
    <t>Hand Sanitizer Dispenser (with power adapter)</t>
  </si>
  <si>
    <t>HSD3</t>
  </si>
  <si>
    <t>Hand Sanitizer Dispenser with Drip Tray (battery operated, Batteries not included)</t>
  </si>
  <si>
    <t>IFP-ACS2</t>
  </si>
  <si>
    <t>IFP500</t>
  </si>
  <si>
    <t>iRover² Premium Model for Interactive Flat Panels</t>
  </si>
  <si>
    <t>IFP500ASMB</t>
  </si>
  <si>
    <t>iRover² for Interactive Flat Panels - Assembled</t>
  </si>
  <si>
    <t>IFP550</t>
  </si>
  <si>
    <t>LWSTEM</t>
  </si>
  <si>
    <t>STEM Storage Cart</t>
  </si>
  <si>
    <t>MK100</t>
  </si>
  <si>
    <t>Mud Kitchen</t>
  </si>
  <si>
    <t>US-HAHNOUTDOOR</t>
  </si>
  <si>
    <t>OD-B3B</t>
  </si>
  <si>
    <t>Outdoor Bench Grade 3+ (Brown)</t>
  </si>
  <si>
    <t>OD-BK2B</t>
  </si>
  <si>
    <t>Outdoor Bench PreK-2 (Brown)</t>
  </si>
  <si>
    <t>OD-GA2B</t>
  </si>
  <si>
    <t>Outdoor Furniture, Ground Anchor, Type 2 (For Grade PreK-2 Tables and Benches ) Brown</t>
  </si>
  <si>
    <t>OD-PA1</t>
  </si>
  <si>
    <t>Outdoor Planter Benches Add-on (1 Planter, 1 Bench)</t>
  </si>
  <si>
    <t>OD-PB1</t>
  </si>
  <si>
    <t>Outdoor Planter Benches Set (2 planters, 1 Bench)</t>
  </si>
  <si>
    <t>OD-S3B</t>
  </si>
  <si>
    <t>Outdoor Bench &amp; Table Set Grade 3+ (Brown)</t>
  </si>
  <si>
    <t>OD-SK2B</t>
  </si>
  <si>
    <t>Outdoor Bench &amp; Table Set Prek-2 (Brown)</t>
  </si>
  <si>
    <t>OD-T3B</t>
  </si>
  <si>
    <t>Outdoor Table Grade 3+ (Brown)</t>
  </si>
  <si>
    <t>OD-TK2B</t>
  </si>
  <si>
    <t>Outdoor Table PreK-2 (Brown)</t>
  </si>
  <si>
    <t>SAN-CC4068</t>
  </si>
  <si>
    <t>Manipulatives Cleaning Tub</t>
  </si>
  <si>
    <t>SAN-TUB1</t>
  </si>
  <si>
    <t>Manipulatives Cleaning Tub Kit</t>
  </si>
  <si>
    <t>SAN001</t>
  </si>
  <si>
    <t>Hand Sanitizer Stand</t>
  </si>
  <si>
    <t>SAN101</t>
  </si>
  <si>
    <t>Single Student Hand Sanitizer Station - Base Model  (dispenser sold separately)</t>
  </si>
  <si>
    <t>US-BIKE</t>
  </si>
  <si>
    <t>SCC100</t>
  </si>
  <si>
    <t>Self-Regulation Classroom Cruiser - Grades PreK-2 with desktop</t>
  </si>
  <si>
    <t>SCC102</t>
  </si>
  <si>
    <t>Self-Regulation Classroom Cruiser - Grades PreK-2</t>
  </si>
  <si>
    <t>SCC200</t>
  </si>
  <si>
    <t>Self-Regulation Classroom Cruiser - Grades 3-6 with desktop</t>
  </si>
  <si>
    <t>SCC202</t>
  </si>
  <si>
    <t>Self-Regulation Classroom Cruiser - Grades 3-6</t>
  </si>
  <si>
    <t>TD5000</t>
  </si>
  <si>
    <t>3D Printer Cart Premium Model with Tub Pack 1</t>
  </si>
  <si>
    <t>TD5001</t>
  </si>
  <si>
    <t>3D Printer Cart Premium Model with Tub Pack 2</t>
  </si>
  <si>
    <t>TD5002</t>
  </si>
  <si>
    <t>3D Printer Cart Base Model with Tub Pack 1</t>
  </si>
  <si>
    <t>TD5003</t>
  </si>
  <si>
    <t>3D Printer Cart Base Model with Tub Pack 2</t>
  </si>
  <si>
    <t>TEC-USB</t>
  </si>
  <si>
    <t>TEC57</t>
  </si>
  <si>
    <t>Tech Tub® Base</t>
  </si>
  <si>
    <t>TEC600C</t>
  </si>
  <si>
    <t>Tech Tub® Premium: Holds 6 Devices</t>
  </si>
  <si>
    <t>TEC600C-5</t>
  </si>
  <si>
    <t xml:space="preserve">Tech Tub Bundle 3- Includes five Original Tech Tub Premium (hold 6 devices each) </t>
  </si>
  <si>
    <t>TEC600C-8</t>
  </si>
  <si>
    <t>Tech Tub Premium for Large Adapters - holds 6 devices</t>
  </si>
  <si>
    <t>TEC601C</t>
  </si>
  <si>
    <t>Tech Tub® Standard: Holds 6 Devices</t>
  </si>
  <si>
    <t>TEC601C-5</t>
  </si>
  <si>
    <t>Tech Tub® Standard: Bundle 4 - Includes five Original Tech Tub Standard (hold 6 devices each)</t>
  </si>
  <si>
    <t>TEC601C-8</t>
  </si>
  <si>
    <t>Tech Tub Standard for Large Adapters - holds 6 devices</t>
  </si>
  <si>
    <t>Assembled Cost</t>
  </si>
  <si>
    <t>Discount</t>
  </si>
  <si>
    <t>Assembled</t>
  </si>
  <si>
    <t>Assembled Charge</t>
  </si>
  <si>
    <t>All pricing is applicable in the United States only and does not include freight. Product and pricing are subject to change without notice.</t>
  </si>
  <si>
    <t xml:space="preserve">Net 30 Days on approved accounts </t>
  </si>
  <si>
    <t xml:space="preserve">Terms &amp; Conditions: </t>
  </si>
  <si>
    <r>
      <rPr>
        <b/>
        <sz val="8"/>
        <color theme="1"/>
        <rFont val="Calibri"/>
        <family val="2"/>
        <scheme val="minor"/>
      </rPr>
      <t>Shipping</t>
    </r>
    <r>
      <rPr>
        <sz val="8"/>
        <color theme="1"/>
        <rFont val="Calibri"/>
        <family val="2"/>
        <scheme val="minor"/>
      </rPr>
      <t xml:space="preserve">:   </t>
    </r>
  </si>
  <si>
    <t>US-AV38</t>
  </si>
  <si>
    <t xml:space="preserve">Please call for lead times on outdoor furntiure. Due to the weight of the product, this is an LTL shipment.  </t>
  </si>
  <si>
    <t>Copernicus Educational Products</t>
  </si>
  <si>
    <t>Portable True HEPA Air Purifier Replacement Filter Kit (Set of 2)</t>
  </si>
  <si>
    <t>IFP-LP</t>
  </si>
  <si>
    <t>IFP6-SBM</t>
  </si>
  <si>
    <t>IFP600</t>
  </si>
  <si>
    <t>iRover2 Cart for 30-55in Flat Panels with Laptop Tray</t>
  </si>
  <si>
    <t>IFP650</t>
  </si>
  <si>
    <t xml:space="preserve">iRover2 Cart for 30-55in Flat Panels with Mini PC Mount </t>
  </si>
  <si>
    <t>IFP550ASMB</t>
  </si>
  <si>
    <t>FTT732-699</t>
  </si>
  <si>
    <t>Tech Tub2 Cart for Large Adapters  - holds up to 32 devices</t>
  </si>
  <si>
    <t>255153</t>
  </si>
  <si>
    <t>6 Outlet Powerstrip</t>
  </si>
  <si>
    <t>255154</t>
  </si>
  <si>
    <t>10 Outlet Powerstrip</t>
  </si>
  <si>
    <t xml:space="preserve">UV TechTub Dosimeter Card Pack (set of 12) </t>
  </si>
  <si>
    <t xml:space="preserve"> $5 surcharge on orders less than $50 (excludes DCS5, DCS6, HSD1, HSD2, TEC57)</t>
  </si>
  <si>
    <t>IFP6-WCM</t>
  </si>
  <si>
    <t>Laptop tray for iRover² for Interactive Flat Panels</t>
  </si>
  <si>
    <t>HAWM2</t>
  </si>
  <si>
    <t>HAWM2-CK</t>
  </si>
  <si>
    <t>HAWM2-SMK</t>
  </si>
  <si>
    <t>USB 10 Port Charger</t>
  </si>
  <si>
    <t>CWB-AC</t>
  </si>
  <si>
    <t>Collaboration Whiteboard Premium Model with Slate Kit</t>
  </si>
  <si>
    <t>CWB1</t>
  </si>
  <si>
    <t>CWB2</t>
  </si>
  <si>
    <t>Collaboration Whiteboard Base Model - No Slates</t>
  </si>
  <si>
    <t>LWSTEM-PB</t>
  </si>
  <si>
    <t>STEM Storage Cart with Pegboard Kit includes 20 hooks</t>
  </si>
  <si>
    <t>US-AV-3850 - 2024</t>
  </si>
  <si>
    <t>Effective  Jan 1, 2024</t>
  </si>
  <si>
    <t>Collaboration Whiteboard Slate Kit</t>
  </si>
  <si>
    <t>Height Adjustable Wall mount for Interactive Flat Panels</t>
  </si>
  <si>
    <t>Conversion Kit for Height Adjustable Wall Mount</t>
  </si>
  <si>
    <t>Wood Stud Mounting Kit for Height Adjustable Wall Mount</t>
  </si>
  <si>
    <t>HAWM3</t>
  </si>
  <si>
    <t>Height Adjustable Wall Mount with Frame Cover</t>
  </si>
  <si>
    <t>HAWM3-CK</t>
  </si>
  <si>
    <t>Conversion Kit for Height Adjustable Wall Mount with Frame Cover</t>
  </si>
  <si>
    <t>HSD1</t>
  </si>
  <si>
    <t>Hand Sanitizer Dispenser (battery operated, batteries not included)</t>
  </si>
  <si>
    <t>Sound Bar Mount for iRover² for Interactive Flat Panels (for IFP500, IFP501, IFP550)</t>
  </si>
  <si>
    <t>iRover²™ for Interactive Flat Panels- Base Model</t>
  </si>
  <si>
    <t>iRover² for Interactive Flat Panels-Base Model - Assembled</t>
  </si>
  <si>
    <t>Sound Bar Mount for iRover2® Flat Panel Cart (for IFP600 and IFP650)</t>
  </si>
  <si>
    <t>Webcam Mount for iRover2® Flat Panel Carts (for IFP600 and IFP650)</t>
  </si>
  <si>
    <t>OD-GA1B</t>
  </si>
  <si>
    <t>Outdoor Furniture, Ground Anchor, Type 1 (For Planter Benches,Grades 3+ Tables, Benches) Brown</t>
  </si>
  <si>
    <t>Tech Tub2® with USB hub - holds 10 iPads®</t>
  </si>
  <si>
    <t>Tech Tub2® Trolley with USB hub - holds 10 iPads®</t>
  </si>
  <si>
    <t>Tech Tub2® Modular Cart with USB hub - holds 24 iPads®</t>
  </si>
  <si>
    <t>Tech Tub2® Modular Cart with USB hub - holds 32 iPads®</t>
  </si>
  <si>
    <t>IFP501</t>
  </si>
  <si>
    <t xml:space="preserve"> iRover2 for Interactive Flat Panels - without handles</t>
  </si>
  <si>
    <t>IFP501ASMB</t>
  </si>
  <si>
    <t>iRover² for Interactive Flat Panels - Assembled (No Handles)</t>
  </si>
  <si>
    <t>3 to 5 Business Days</t>
  </si>
  <si>
    <t>IFP500-BLACK</t>
  </si>
  <si>
    <t>Black iRover² Premium Model for Interactive Flat Panels</t>
  </si>
  <si>
    <t>IFP501-BLACK</t>
  </si>
  <si>
    <t xml:space="preserve"> iRover2 for Interactive Flat Panels - without handles  BLACK</t>
  </si>
  <si>
    <t>CWB3-PB</t>
  </si>
  <si>
    <t>Collaboration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</si>
</sst>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0" fillId="0" borderId="0" xfId="1" applyFont="1"/>
    <xf numFmtId="0" fontId="4" fillId="0" borderId="0" xfId="0" applyFont="1"/>
    <xf numFmtId="2" fontId="0" fillId="0" borderId="0" xfId="0" applyNumberFormat="1"/>
    <xf numFmtId="164" fontId="0" fillId="0" borderId="0" xfId="1" applyNumberFormat="1" applyFont="1"/>
    <xf numFmtId="43" fontId="2" fillId="0" borderId="0" xfId="3" applyFont="1" applyFill="1" applyBorder="1" applyAlignment="1">
      <alignment horizontal="left"/>
    </xf>
    <xf numFmtId="0" fontId="0" fillId="0" borderId="2" xfId="0" applyBorder="1"/>
    <xf numFmtId="44" fontId="0" fillId="0" borderId="0" xfId="1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44" fontId="0" fillId="0" borderId="4" xfId="1" applyFont="1" applyBorder="1"/>
    <xf numFmtId="0" fontId="0" fillId="0" borderId="5" xfId="0" applyBorder="1"/>
    <xf numFmtId="0" fontId="0" fillId="0" borderId="2" xfId="0" applyBorder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/>
    <xf numFmtId="44" fontId="0" fillId="0" borderId="1" xfId="1" applyFont="1" applyBorder="1"/>
    <xf numFmtId="0" fontId="0" fillId="0" borderId="2" xfId="0" applyFont="1" applyBorder="1" applyAlignment="1">
      <alignment horizontal="left"/>
    </xf>
    <xf numFmtId="44" fontId="0" fillId="0" borderId="0" xfId="1" applyFont="1" applyFill="1" applyBorder="1"/>
    <xf numFmtId="9" fontId="0" fillId="0" borderId="0" xfId="2" applyFont="1" applyFill="1" applyBorder="1"/>
    <xf numFmtId="44" fontId="0" fillId="0" borderId="1" xfId="1" applyFont="1" applyFill="1" applyBorder="1"/>
    <xf numFmtId="44" fontId="0" fillId="0" borderId="0" xfId="1" applyFont="1" applyFill="1"/>
    <xf numFmtId="9" fontId="0" fillId="0" borderId="0" xfId="2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20956</xdr:colOff>
      <xdr:row>0</xdr:row>
      <xdr:rowOff>6350</xdr:rowOff>
    </xdr:from>
    <xdr:to>
      <xdr:col>2</xdr:col>
      <xdr:colOff>577850</xdr:colOff>
      <xdr:row>1</xdr:row>
      <xdr:rowOff>200399</xdr:rowOff>
    </xdr:to>
    <xdr:pic>
      <xdr:nvPicPr>
        <xdr:cNvPr id="3" name="Picture 2" descr="CEP-Logo-Final blk.png">
          <a:extLst>
            <a:ext uri="{FF2B5EF4-FFF2-40B4-BE49-F238E27FC236}">
              <a16:creationId xmlns:a16="http://schemas.microsoft.com/office/drawing/2014/main" id="{37D33C9C-517A-4455-90FB-A55376462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6" y="6350"/>
          <a:ext cx="1122044" cy="42899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adjustColumnWidth="0" connectionId="1" xr16:uid="{58A324E7-1879-498A-8214-8E065899EAE1}" autoFormatId="16" applyNumberFormats="0" applyBorderFormats="0" applyFontFormats="0" applyPatternFormats="0" applyAlignmentFormats="0" applyWidthHeightFormats="0">
  <queryTableRefresh nextId="16" unboundColumnsRight="3">
    <queryTableFields count="12">
      <queryTableField id="1" name="Catalog Name" tableColumnId="1"/>
      <queryTableField id="2" name="Year" tableColumnId="2"/>
      <queryTableField id="3" name="Item" tableColumnId="3"/>
      <queryTableField id="4" name="Description" tableColumnId="4"/>
      <queryTableField id="5" name="Show" tableColumnId="5"/>
      <queryTableField id="6" name="MSRP" tableColumnId="6"/>
      <queryTableField id="7" name="Discount1" tableColumnId="7"/>
      <queryTableField id="8" name="Unit Price" tableColumnId="8"/>
      <queryTableField id="9" name="Assembled Code" tableColumnId="9"/>
      <queryTableField id="10" dataBound="0" tableColumnId="10"/>
      <queryTableField id="11" dataBound="0" tableColumnId="11"/>
      <queryTableField id="13" dataBound="0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45815A-79F5-4462-9E1E-66A8FCE9C2C5}" name="qryUS_AV_3850_2024" displayName="qryUS_AV_3850_2024" ref="A3:L93" tableType="queryTable" totalsRowShown="0" headerRowDxfId="13" dataDxfId="12">
  <tableColumns count="12">
    <tableColumn id="1" xr3:uid="{86F63176-CF81-4DBE-BC39-A6B57385BCDA}" uniqueName="1" name="Catalog Name" queryTableFieldId="1" dataDxfId="11"/>
    <tableColumn id="2" xr3:uid="{8490B856-E88E-4F1F-B18E-CEAD2EB35839}" uniqueName="2" name="Year" queryTableFieldId="2" dataDxfId="10"/>
    <tableColumn id="3" xr3:uid="{6656399B-8F1A-4334-B656-285DF5723B54}" uniqueName="3" name="Item" queryTableFieldId="3" dataDxfId="9"/>
    <tableColumn id="4" xr3:uid="{A003BE6E-02F9-4588-8D17-4ECBFAC4C6F5}" uniqueName="4" name="Description" queryTableFieldId="4" dataDxfId="8"/>
    <tableColumn id="5" xr3:uid="{5F94BBB8-9273-4FF5-BEF7-F8DA6B136972}" uniqueName="5" name="Show" queryTableFieldId="5" dataDxfId="7"/>
    <tableColumn id="6" xr3:uid="{1BE54279-FF70-43C0-B7AE-E5464DBA0C0F}" uniqueName="6" name="MSRP" queryTableFieldId="6" dataDxfId="6" dataCellStyle="Currency"/>
    <tableColumn id="7" xr3:uid="{F66DFB7A-AD40-4B91-842E-C08FEE221CAC}" uniqueName="7" name="Discount1" queryTableFieldId="7" dataDxfId="5"/>
    <tableColumn id="8" xr3:uid="{5BE1171C-74C8-4017-88B7-9794BF330BC3}" uniqueName="8" name="Unit Price" queryTableFieldId="8" dataDxfId="4" dataCellStyle="Currency"/>
    <tableColumn id="9" xr3:uid="{9B32CE33-08D4-46FC-865E-6C3B63CB0062}" uniqueName="9" name="Assembled Code" queryTableFieldId="9" dataDxfId="3"/>
    <tableColumn id="10" xr3:uid="{E059DAB9-FB79-4064-92CF-2E223C9AFE9B}" uniqueName="10" name="Assembled Cost" queryTableFieldId="10" dataDxfId="2" dataCellStyle="Currency">
      <calculatedColumnFormula>IF(ISNA(VLOOKUP(qryUS_AV_3850_2024[[#This Row],[Assembled Code]],Appendix!$B$3:$C$5,2,FALSE)),0,VLOOKUP(qryUS_AV_3850_2024[[#This Row],[Assembled Code]],Appendix!$B$3:$C$5,2,FALSE))</calculatedColumnFormula>
    </tableColumn>
    <tableColumn id="11" xr3:uid="{7D1D1F9B-F128-4B3D-A423-1F2858A59E62}" uniqueName="11" name="Discount" queryTableFieldId="11" dataDxfId="1" dataCellStyle="Percent">
      <calculatedColumnFormula>IF(qryUS_AV_3850_2024[[#This Row],[Discount1]]=0,50/100,qryUS_AV_3850_2024[[#This Row],[Discount1]]/100)</calculatedColumnFormula>
    </tableColumn>
    <tableColumn id="13" xr3:uid="{0628B2E3-0842-4A9F-B45E-E34EE4451D64}" uniqueName="13" name="Assembled" queryTableFieldId="13" dataDxfId="0" dataCellStyle="Currency">
      <calculatedColumnFormula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4A3F-369A-44F6-B695-90FB6511416E}">
  <dimension ref="A1:L103"/>
  <sheetViews>
    <sheetView tabSelected="1" view="pageLayout" topLeftCell="B1" zoomScaleNormal="100" workbookViewId="0">
      <selection activeCell="N2" sqref="N2"/>
    </sheetView>
  </sheetViews>
  <sheetFormatPr defaultRowHeight="14.4" x14ac:dyDescent="0.3"/>
  <cols>
    <col min="1" max="1" width="13.5546875" hidden="1" customWidth="1"/>
    <col min="2" max="2" width="7.88671875" customWidth="1"/>
    <col min="3" max="3" width="11.88671875" customWidth="1"/>
    <col min="4" max="4" width="72.109375" customWidth="1"/>
    <col min="5" max="5" width="4.5546875" hidden="1" customWidth="1"/>
    <col min="6" max="6" width="9.44140625" style="2" customWidth="1"/>
    <col min="7" max="7" width="7.5546875" hidden="1" customWidth="1"/>
    <col min="8" max="8" width="8.5546875" style="2" hidden="1" customWidth="1"/>
    <col min="9" max="9" width="12" hidden="1" customWidth="1"/>
    <col min="10" max="10" width="12.44140625" hidden="1" customWidth="1"/>
    <col min="11" max="11" width="7.5546875" hidden="1" customWidth="1"/>
    <col min="12" max="12" width="9.44140625" customWidth="1"/>
  </cols>
  <sheetData>
    <row r="1" spans="1:12" ht="18" x14ac:dyDescent="0.3">
      <c r="B1" s="20" t="s">
        <v>144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" x14ac:dyDescent="0.3">
      <c r="B2" s="20" t="s">
        <v>174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3">
      <c r="A3" s="1" t="s">
        <v>0</v>
      </c>
      <c r="B3" s="24" t="s">
        <v>1</v>
      </c>
      <c r="C3" s="25" t="s">
        <v>2</v>
      </c>
      <c r="D3" s="25" t="s">
        <v>3</v>
      </c>
      <c r="E3" s="25" t="s">
        <v>4</v>
      </c>
      <c r="F3" s="8" t="s">
        <v>5</v>
      </c>
      <c r="G3" s="25" t="s">
        <v>6</v>
      </c>
      <c r="H3" s="8" t="s">
        <v>7</v>
      </c>
      <c r="I3" s="25" t="s">
        <v>8</v>
      </c>
      <c r="J3" s="8" t="s">
        <v>134</v>
      </c>
      <c r="K3" s="8" t="s">
        <v>135</v>
      </c>
      <c r="L3" s="26" t="s">
        <v>136</v>
      </c>
    </row>
    <row r="4" spans="1:12" x14ac:dyDescent="0.3">
      <c r="A4" s="19" t="s">
        <v>9</v>
      </c>
      <c r="B4" s="27">
        <v>2024</v>
      </c>
      <c r="C4" s="25" t="s">
        <v>155</v>
      </c>
      <c r="D4" s="25" t="s">
        <v>156</v>
      </c>
      <c r="E4" s="25">
        <v>0</v>
      </c>
      <c r="F4" s="28">
        <v>48.45</v>
      </c>
      <c r="G4" s="25">
        <v>0</v>
      </c>
      <c r="H4" s="28">
        <v>48.45</v>
      </c>
      <c r="I4" s="25"/>
      <c r="J4" s="28">
        <f>IF(ISNA(VLOOKUP(qryUS_AV_3850_2024[[#This Row],[Assembled Code]],Appendix!$B$3:$C$5,2,FALSE)),0,VLOOKUP(qryUS_AV_3850_2024[[#This Row],[Assembled Code]],Appendix!$B$3:$C$5,2,FALSE))</f>
        <v>0</v>
      </c>
      <c r="K4" s="29">
        <f>IF(qryUS_AV_3850_2024[[#This Row],[Discount1]]=0,50/100,qryUS_AV_3850_2024[[#This Row],[Discount1]]/100)</f>
        <v>0.5</v>
      </c>
      <c r="L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" spans="1:12" x14ac:dyDescent="0.3">
      <c r="A5" s="19" t="s">
        <v>9</v>
      </c>
      <c r="B5" s="27">
        <v>2024</v>
      </c>
      <c r="C5" s="25" t="s">
        <v>157</v>
      </c>
      <c r="D5" s="25" t="s">
        <v>158</v>
      </c>
      <c r="E5" s="25">
        <v>0</v>
      </c>
      <c r="F5" s="28">
        <v>57.68</v>
      </c>
      <c r="G5" s="25">
        <v>0</v>
      </c>
      <c r="H5" s="28">
        <v>57.68</v>
      </c>
      <c r="I5" s="25"/>
      <c r="J5" s="28">
        <f>IF(ISNA(VLOOKUP(qryUS_AV_3850_2024[[#This Row],[Assembled Code]],Appendix!$B$3:$C$5,2,FALSE)),0,VLOOKUP(qryUS_AV_3850_2024[[#This Row],[Assembled Code]],Appendix!$B$3:$C$5,2,FALSE))</f>
        <v>0</v>
      </c>
      <c r="K5" s="29">
        <f>IF(qryUS_AV_3850_2024[[#This Row],[Discount1]]=0,50/100,qryUS_AV_3850_2024[[#This Row],[Discount1]]/100)</f>
        <v>0.5</v>
      </c>
      <c r="L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" spans="1:12" x14ac:dyDescent="0.3">
      <c r="A6" s="19" t="s">
        <v>9</v>
      </c>
      <c r="B6" s="27">
        <v>2024</v>
      </c>
      <c r="C6" s="25" t="s">
        <v>10</v>
      </c>
      <c r="D6" s="25" t="s">
        <v>11</v>
      </c>
      <c r="E6" s="25">
        <v>0</v>
      </c>
      <c r="F6" s="28">
        <v>109.59</v>
      </c>
      <c r="G6" s="25">
        <v>0</v>
      </c>
      <c r="H6" s="28">
        <v>109.59</v>
      </c>
      <c r="I6" s="25"/>
      <c r="J6" s="28">
        <f>IF(ISNA(VLOOKUP(qryUS_AV_3850_2024[[#This Row],[Assembled Code]],Appendix!$B$3:$C$5,2,FALSE)),0,VLOOKUP(qryUS_AV_3850_2024[[#This Row],[Assembled Code]],Appendix!$B$3:$C$5,2,FALSE))</f>
        <v>0</v>
      </c>
      <c r="K6" s="29">
        <f>IF(qryUS_AV_3850_2024[[#This Row],[Discount1]]=0,50/100,qryUS_AV_3850_2024[[#This Row],[Discount1]]/100)</f>
        <v>0.5</v>
      </c>
      <c r="L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" spans="1:12" x14ac:dyDescent="0.3">
      <c r="A7" s="19" t="s">
        <v>9</v>
      </c>
      <c r="B7" s="27">
        <v>2024</v>
      </c>
      <c r="C7" s="25" t="s">
        <v>12</v>
      </c>
      <c r="D7" s="25" t="s">
        <v>159</v>
      </c>
      <c r="E7" s="25">
        <v>0</v>
      </c>
      <c r="F7" s="28">
        <v>89</v>
      </c>
      <c r="G7" s="25">
        <v>0</v>
      </c>
      <c r="H7" s="28">
        <v>89</v>
      </c>
      <c r="I7" s="25"/>
      <c r="J7" s="28">
        <f>IF(ISNA(VLOOKUP(qryUS_AV_3850_2024[[#This Row],[Assembled Code]],Appendix!$B$3:$C$5,2,FALSE)),0,VLOOKUP(qryUS_AV_3850_2024[[#This Row],[Assembled Code]],Appendix!$B$3:$C$5,2,FALSE))</f>
        <v>0</v>
      </c>
      <c r="K7" s="29">
        <f>IF(qryUS_AV_3850_2024[[#This Row],[Discount1]]=0,50/100,qryUS_AV_3850_2024[[#This Row],[Discount1]]/100)</f>
        <v>0.5</v>
      </c>
      <c r="L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" spans="1:12" x14ac:dyDescent="0.3">
      <c r="A8" s="19" t="s">
        <v>9</v>
      </c>
      <c r="B8" s="27">
        <v>2024</v>
      </c>
      <c r="C8" s="25" t="s">
        <v>13</v>
      </c>
      <c r="D8" s="25" t="s">
        <v>14</v>
      </c>
      <c r="E8" s="25">
        <v>0</v>
      </c>
      <c r="F8" s="28">
        <v>21.12</v>
      </c>
      <c r="G8" s="25">
        <v>0</v>
      </c>
      <c r="H8" s="28">
        <v>21.12</v>
      </c>
      <c r="I8" s="25"/>
      <c r="J8" s="28">
        <f>IF(ISNA(VLOOKUP(qryUS_AV_3850_2024[[#This Row],[Assembled Code]],Appendix!$B$3:$C$5,2,FALSE)),0,VLOOKUP(qryUS_AV_3850_2024[[#This Row],[Assembled Code]],Appendix!$B$3:$C$5,2,FALSE))</f>
        <v>0</v>
      </c>
      <c r="K8" s="29">
        <f>IF(qryUS_AV_3850_2024[[#This Row],[Discount1]]=0,50/100,qryUS_AV_3850_2024[[#This Row],[Discount1]]/100)</f>
        <v>0.5</v>
      </c>
      <c r="L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" spans="1:12" x14ac:dyDescent="0.3">
      <c r="A9" s="19" t="s">
        <v>16</v>
      </c>
      <c r="B9" s="27">
        <v>2024</v>
      </c>
      <c r="C9" s="25" t="s">
        <v>15</v>
      </c>
      <c r="D9" s="25" t="s">
        <v>145</v>
      </c>
      <c r="E9" s="25">
        <v>0</v>
      </c>
      <c r="F9" s="28">
        <v>128.05000000000001</v>
      </c>
      <c r="G9" s="25">
        <v>0</v>
      </c>
      <c r="H9" s="28">
        <v>128.05000000000001</v>
      </c>
      <c r="I9" s="25"/>
      <c r="J9" s="28">
        <f>IF(ISNA(VLOOKUP(qryUS_AV_3850_2024[[#This Row],[Assembled Code]],Appendix!$B$3:$C$5,2,FALSE)),0,VLOOKUP(qryUS_AV_3850_2024[[#This Row],[Assembled Code]],Appendix!$B$3:$C$5,2,FALSE))</f>
        <v>0</v>
      </c>
      <c r="K9" s="29">
        <f>IF(qryUS_AV_3850_2024[[#This Row],[Discount1]]=0,50/100,qryUS_AV_3850_2024[[#This Row],[Discount1]]/100)</f>
        <v>0.5</v>
      </c>
      <c r="L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0" spans="1:12" x14ac:dyDescent="0.3">
      <c r="A10" s="19" t="s">
        <v>9</v>
      </c>
      <c r="B10" s="27">
        <v>2024</v>
      </c>
      <c r="C10" s="25" t="s">
        <v>167</v>
      </c>
      <c r="D10" s="25" t="s">
        <v>176</v>
      </c>
      <c r="E10" s="25">
        <v>0</v>
      </c>
      <c r="F10" s="28">
        <v>278.88</v>
      </c>
      <c r="G10" s="25">
        <v>0</v>
      </c>
      <c r="H10" s="28">
        <v>278.88</v>
      </c>
      <c r="I10" s="25"/>
      <c r="J10" s="28">
        <f>IF(ISNA(VLOOKUP(qryUS_AV_3850_2024[[#This Row],[Assembled Code]],Appendix!$B$3:$C$5,2,FALSE)),0,VLOOKUP(qryUS_AV_3850_2024[[#This Row],[Assembled Code]],Appendix!$B$3:$C$5,2,FALSE))</f>
        <v>0</v>
      </c>
      <c r="K10" s="29">
        <f>IF(qryUS_AV_3850_2024[[#This Row],[Discount1]]=0,50/100,qryUS_AV_3850_2024[[#This Row],[Discount1]]/100)</f>
        <v>0.5</v>
      </c>
      <c r="L1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1" spans="1:12" x14ac:dyDescent="0.3">
      <c r="A11" s="19" t="s">
        <v>9</v>
      </c>
      <c r="B11" s="27">
        <v>2024</v>
      </c>
      <c r="C11" s="25" t="s">
        <v>169</v>
      </c>
      <c r="D11" s="25" t="s">
        <v>168</v>
      </c>
      <c r="E11" s="25">
        <v>0</v>
      </c>
      <c r="F11" s="28">
        <v>866.88</v>
      </c>
      <c r="G11" s="25">
        <v>0</v>
      </c>
      <c r="H11" s="28">
        <v>866.88</v>
      </c>
      <c r="I11" s="25"/>
      <c r="J11" s="28">
        <f>IF(ISNA(VLOOKUP(qryUS_AV_3850_2024[[#This Row],[Assembled Code]],Appendix!$B$3:$C$5,2,FALSE)),0,VLOOKUP(qryUS_AV_3850_2024[[#This Row],[Assembled Code]],Appendix!$B$3:$C$5,2,FALSE))</f>
        <v>0</v>
      </c>
      <c r="K11" s="29">
        <f>IF(qryUS_AV_3850_2024[[#This Row],[Discount1]]=0,50/100,qryUS_AV_3850_2024[[#This Row],[Discount1]]/100)</f>
        <v>0.5</v>
      </c>
      <c r="L1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2" spans="1:12" x14ac:dyDescent="0.3">
      <c r="A12" s="19" t="s">
        <v>9</v>
      </c>
      <c r="B12" s="27">
        <v>2024</v>
      </c>
      <c r="C12" s="25" t="s">
        <v>170</v>
      </c>
      <c r="D12" s="25" t="s">
        <v>171</v>
      </c>
      <c r="E12" s="25">
        <v>0</v>
      </c>
      <c r="F12" s="28">
        <v>616</v>
      </c>
      <c r="G12" s="25">
        <v>0</v>
      </c>
      <c r="H12" s="28">
        <v>616</v>
      </c>
      <c r="I12" s="25"/>
      <c r="J12" s="28">
        <f>IF(ISNA(VLOOKUP(qryUS_AV_3850_2024[[#This Row],[Assembled Code]],Appendix!$B$3:$C$5,2,FALSE)),0,VLOOKUP(qryUS_AV_3850_2024[[#This Row],[Assembled Code]],Appendix!$B$3:$C$5,2,FALSE))</f>
        <v>0</v>
      </c>
      <c r="K12" s="29">
        <f>IF(qryUS_AV_3850_2024[[#This Row],[Discount1]]=0,50/100,qryUS_AV_3850_2024[[#This Row],[Discount1]]/100)</f>
        <v>0.5</v>
      </c>
      <c r="L1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3" spans="1:12" x14ac:dyDescent="0.3">
      <c r="A13" s="19" t="s">
        <v>9</v>
      </c>
      <c r="B13" s="27">
        <v>2024</v>
      </c>
      <c r="C13" s="25" t="s">
        <v>206</v>
      </c>
      <c r="D13" s="25" t="s">
        <v>207</v>
      </c>
      <c r="E13" s="25">
        <v>0</v>
      </c>
      <c r="F13" s="28">
        <v>700</v>
      </c>
      <c r="G13" s="25">
        <v>0</v>
      </c>
      <c r="H13" s="28">
        <v>700</v>
      </c>
      <c r="I13" s="25"/>
      <c r="J13" s="28">
        <f>IF(ISNA(VLOOKUP(qryUS_AV_3850_2024[[#This Row],[Assembled Code]],Appendix!$B$3:$C$5,2,FALSE)),0,VLOOKUP(qryUS_AV_3850_2024[[#This Row],[Assembled Code]],Appendix!$B$3:$C$5,2,FALSE))</f>
        <v>0</v>
      </c>
      <c r="K13" s="29">
        <f>IF(qryUS_AV_3850_2024[[#This Row],[Discount1]]=0,50/100,qryUS_AV_3850_2024[[#This Row],[Discount1]]/100)</f>
        <v>0.5</v>
      </c>
      <c r="L1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4" spans="1:12" x14ac:dyDescent="0.3">
      <c r="A14" s="19" t="s">
        <v>9</v>
      </c>
      <c r="B14" s="27">
        <v>2024</v>
      </c>
      <c r="C14" s="25" t="s">
        <v>17</v>
      </c>
      <c r="D14" s="25" t="s">
        <v>18</v>
      </c>
      <c r="E14" s="25">
        <v>0</v>
      </c>
      <c r="F14" s="28">
        <v>110.88</v>
      </c>
      <c r="G14" s="25">
        <v>0</v>
      </c>
      <c r="H14" s="28">
        <v>110.88</v>
      </c>
      <c r="I14" s="25"/>
      <c r="J14" s="28">
        <f>IF(ISNA(VLOOKUP(qryUS_AV_3850_2024[[#This Row],[Assembled Code]],Appendix!$B$3:$C$5,2,FALSE)),0,VLOOKUP(qryUS_AV_3850_2024[[#This Row],[Assembled Code]],Appendix!$B$3:$C$5,2,FALSE))</f>
        <v>0</v>
      </c>
      <c r="K14" s="29">
        <f>IF(qryUS_AV_3850_2024[[#This Row],[Discount1]]=0,50/100,qryUS_AV_3850_2024[[#This Row],[Discount1]]/100)</f>
        <v>0.5</v>
      </c>
      <c r="L1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5" spans="1:12" x14ac:dyDescent="0.3">
      <c r="A15" s="19" t="s">
        <v>9</v>
      </c>
      <c r="B15" s="27">
        <v>2024</v>
      </c>
      <c r="C15" s="25" t="s">
        <v>19</v>
      </c>
      <c r="D15" s="25" t="s">
        <v>20</v>
      </c>
      <c r="E15" s="25">
        <v>0</v>
      </c>
      <c r="F15" s="28">
        <v>127.01</v>
      </c>
      <c r="G15" s="25">
        <v>0</v>
      </c>
      <c r="H15" s="28">
        <v>127.01</v>
      </c>
      <c r="I15" s="25"/>
      <c r="J15" s="28">
        <f>IF(ISNA(VLOOKUP(qryUS_AV_3850_2024[[#This Row],[Assembled Code]],Appendix!$B$3:$C$5,2,FALSE)),0,VLOOKUP(qryUS_AV_3850_2024[[#This Row],[Assembled Code]],Appendix!$B$3:$C$5,2,FALSE))</f>
        <v>0</v>
      </c>
      <c r="K15" s="29">
        <f>IF(qryUS_AV_3850_2024[[#This Row],[Discount1]]=0,50/100,qryUS_AV_3850_2024[[#This Row],[Discount1]]/100)</f>
        <v>0.5</v>
      </c>
      <c r="L1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6" spans="1:12" x14ac:dyDescent="0.3">
      <c r="A16" s="19" t="s">
        <v>9</v>
      </c>
      <c r="B16" s="27">
        <v>2024</v>
      </c>
      <c r="C16" s="25" t="s">
        <v>21</v>
      </c>
      <c r="D16" s="25" t="s">
        <v>22</v>
      </c>
      <c r="E16" s="25">
        <v>0</v>
      </c>
      <c r="F16" s="28">
        <v>195.59</v>
      </c>
      <c r="G16" s="25">
        <v>0</v>
      </c>
      <c r="H16" s="28">
        <v>195.59</v>
      </c>
      <c r="I16" s="25"/>
      <c r="J16" s="28">
        <f>IF(ISNA(VLOOKUP(qryUS_AV_3850_2024[[#This Row],[Assembled Code]],Appendix!$B$3:$C$5,2,FALSE)),0,VLOOKUP(qryUS_AV_3850_2024[[#This Row],[Assembled Code]],Appendix!$B$3:$C$5,2,FALSE))</f>
        <v>0</v>
      </c>
      <c r="K16" s="29">
        <f>IF(qryUS_AV_3850_2024[[#This Row],[Discount1]]=0,50/100,qryUS_AV_3850_2024[[#This Row],[Discount1]]/100)</f>
        <v>0.5</v>
      </c>
      <c r="L1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7" spans="1:12" x14ac:dyDescent="0.3">
      <c r="A17" s="19" t="s">
        <v>9</v>
      </c>
      <c r="B17" s="27">
        <v>2024</v>
      </c>
      <c r="C17" s="25" t="s">
        <v>23</v>
      </c>
      <c r="D17" s="25" t="s">
        <v>24</v>
      </c>
      <c r="E17" s="25">
        <v>0</v>
      </c>
      <c r="F17" s="28">
        <v>53.07</v>
      </c>
      <c r="G17" s="25">
        <v>0</v>
      </c>
      <c r="H17" s="28">
        <v>53.07</v>
      </c>
      <c r="I17" s="25"/>
      <c r="J17" s="28">
        <f>IF(ISNA(VLOOKUP(qryUS_AV_3850_2024[[#This Row],[Assembled Code]],Appendix!$B$3:$C$5,2,FALSE)),0,VLOOKUP(qryUS_AV_3850_2024[[#This Row],[Assembled Code]],Appendix!$B$3:$C$5,2,FALSE))</f>
        <v>0</v>
      </c>
      <c r="K17" s="29">
        <f>IF(qryUS_AV_3850_2024[[#This Row],[Discount1]]=0,50/100,qryUS_AV_3850_2024[[#This Row],[Discount1]]/100)</f>
        <v>0.5</v>
      </c>
      <c r="L1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8" spans="1:12" x14ac:dyDescent="0.3">
      <c r="A18" s="19" t="s">
        <v>9</v>
      </c>
      <c r="B18" s="27">
        <v>2024</v>
      </c>
      <c r="C18" s="25" t="s">
        <v>25</v>
      </c>
      <c r="D18" s="25" t="s">
        <v>26</v>
      </c>
      <c r="E18" s="25">
        <v>0</v>
      </c>
      <c r="F18" s="28">
        <v>33.450000000000003</v>
      </c>
      <c r="G18" s="25">
        <v>0</v>
      </c>
      <c r="H18" s="28">
        <v>33.450000000000003</v>
      </c>
      <c r="I18" s="25"/>
      <c r="J18" s="28">
        <f>IF(ISNA(VLOOKUP(qryUS_AV_3850_2024[[#This Row],[Assembled Code]],Appendix!$B$3:$C$5,2,FALSE)),0,VLOOKUP(qryUS_AV_3850_2024[[#This Row],[Assembled Code]],Appendix!$B$3:$C$5,2,FALSE))</f>
        <v>0</v>
      </c>
      <c r="K18" s="29">
        <f>IF(qryUS_AV_3850_2024[[#This Row],[Discount1]]=0,50/100,qryUS_AV_3850_2024[[#This Row],[Discount1]]/100)</f>
        <v>0.5</v>
      </c>
      <c r="L1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19" spans="1:12" x14ac:dyDescent="0.3">
      <c r="A19" s="19" t="s">
        <v>9</v>
      </c>
      <c r="B19" s="27">
        <v>2024</v>
      </c>
      <c r="C19" s="25" t="s">
        <v>27</v>
      </c>
      <c r="D19" s="25" t="s">
        <v>28</v>
      </c>
      <c r="E19" s="25">
        <v>0</v>
      </c>
      <c r="F19" s="28">
        <v>606</v>
      </c>
      <c r="G19" s="25">
        <v>0</v>
      </c>
      <c r="H19" s="28">
        <v>606</v>
      </c>
      <c r="I19" s="25"/>
      <c r="J19" s="28">
        <f>IF(ISNA(VLOOKUP(qryUS_AV_3850_2024[[#This Row],[Assembled Code]],Appendix!$B$3:$C$5,2,FALSE)),0,VLOOKUP(qryUS_AV_3850_2024[[#This Row],[Assembled Code]],Appendix!$B$3:$C$5,2,FALSE))</f>
        <v>0</v>
      </c>
      <c r="K19" s="29">
        <f>IF(qryUS_AV_3850_2024[[#This Row],[Discount1]]=0,50/100,qryUS_AV_3850_2024[[#This Row],[Discount1]]/100)</f>
        <v>0.5</v>
      </c>
      <c r="L1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0" spans="1:12" x14ac:dyDescent="0.3">
      <c r="A20" s="19" t="s">
        <v>9</v>
      </c>
      <c r="B20" s="27">
        <v>2024</v>
      </c>
      <c r="C20" s="25" t="s">
        <v>29</v>
      </c>
      <c r="D20" s="25" t="s">
        <v>30</v>
      </c>
      <c r="E20" s="25">
        <v>0</v>
      </c>
      <c r="F20" s="28">
        <v>1750</v>
      </c>
      <c r="G20" s="25">
        <v>0</v>
      </c>
      <c r="H20" s="28">
        <v>1750</v>
      </c>
      <c r="I20" s="25"/>
      <c r="J20" s="28">
        <f>IF(ISNA(VLOOKUP(qryUS_AV_3850_2024[[#This Row],[Assembled Code]],Appendix!$B$3:$C$5,2,FALSE)),0,VLOOKUP(qryUS_AV_3850_2024[[#This Row],[Assembled Code]],Appendix!$B$3:$C$5,2,FALSE))</f>
        <v>0</v>
      </c>
      <c r="K20" s="29">
        <f>IF(qryUS_AV_3850_2024[[#This Row],[Discount1]]=0,50/100,qryUS_AV_3850_2024[[#This Row],[Discount1]]/100)</f>
        <v>0.5</v>
      </c>
      <c r="L2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1" spans="1:12" x14ac:dyDescent="0.3">
      <c r="A21" s="19" t="s">
        <v>9</v>
      </c>
      <c r="B21" s="27">
        <v>2024</v>
      </c>
      <c r="C21" s="25" t="s">
        <v>31</v>
      </c>
      <c r="D21" s="25" t="s">
        <v>193</v>
      </c>
      <c r="E21" s="25">
        <v>0</v>
      </c>
      <c r="F21" s="28">
        <v>771</v>
      </c>
      <c r="G21" s="25">
        <v>0</v>
      </c>
      <c r="H21" s="28">
        <v>771</v>
      </c>
      <c r="I21" s="25"/>
      <c r="J21" s="28">
        <f>IF(ISNA(VLOOKUP(qryUS_AV_3850_2024[[#This Row],[Assembled Code]],Appendix!$B$3:$C$5,2,FALSE)),0,VLOOKUP(qryUS_AV_3850_2024[[#This Row],[Assembled Code]],Appendix!$B$3:$C$5,2,FALSE))</f>
        <v>0</v>
      </c>
      <c r="K21" s="29">
        <f>IF(qryUS_AV_3850_2024[[#This Row],[Discount1]]=0,50/100,qryUS_AV_3850_2024[[#This Row],[Discount1]]/100)</f>
        <v>0.5</v>
      </c>
      <c r="L2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2" spans="1:12" x14ac:dyDescent="0.3">
      <c r="A22" s="19" t="s">
        <v>9</v>
      </c>
      <c r="B22" s="27">
        <v>2024</v>
      </c>
      <c r="C22" s="25" t="s">
        <v>32</v>
      </c>
      <c r="D22" s="25" t="s">
        <v>33</v>
      </c>
      <c r="E22" s="25">
        <v>0</v>
      </c>
      <c r="F22" s="28">
        <v>636</v>
      </c>
      <c r="G22" s="25">
        <v>0</v>
      </c>
      <c r="H22" s="28">
        <v>636</v>
      </c>
      <c r="I22" s="25"/>
      <c r="J22" s="28">
        <f>IF(ISNA(VLOOKUP(qryUS_AV_3850_2024[[#This Row],[Assembled Code]],Appendix!$B$3:$C$5,2,FALSE)),0,VLOOKUP(qryUS_AV_3850_2024[[#This Row],[Assembled Code]],Appendix!$B$3:$C$5,2,FALSE))</f>
        <v>0</v>
      </c>
      <c r="K22" s="29">
        <f>IF(qryUS_AV_3850_2024[[#This Row],[Discount1]]=0,50/100,qryUS_AV_3850_2024[[#This Row],[Discount1]]/100)</f>
        <v>0.5</v>
      </c>
      <c r="L2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3" spans="1:12" x14ac:dyDescent="0.3">
      <c r="A23" s="19" t="s">
        <v>9</v>
      </c>
      <c r="B23" s="27">
        <v>2024</v>
      </c>
      <c r="C23" s="25" t="s">
        <v>34</v>
      </c>
      <c r="D23" s="25" t="s">
        <v>35</v>
      </c>
      <c r="E23" s="25">
        <v>0</v>
      </c>
      <c r="F23" s="28">
        <v>695</v>
      </c>
      <c r="G23" s="25">
        <v>0</v>
      </c>
      <c r="H23" s="28">
        <v>695</v>
      </c>
      <c r="I23" s="25"/>
      <c r="J23" s="28">
        <f>IF(ISNA(VLOOKUP(qryUS_AV_3850_2024[[#This Row],[Assembled Code]],Appendix!$B$3:$C$5,2,FALSE)),0,VLOOKUP(qryUS_AV_3850_2024[[#This Row],[Assembled Code]],Appendix!$B$3:$C$5,2,FALSE))</f>
        <v>0</v>
      </c>
      <c r="K23" s="29">
        <f>IF(qryUS_AV_3850_2024[[#This Row],[Discount1]]=0,50/100,qryUS_AV_3850_2024[[#This Row],[Discount1]]/100)</f>
        <v>0.5</v>
      </c>
      <c r="L2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4" spans="1:12" x14ac:dyDescent="0.3">
      <c r="A24" s="19" t="s">
        <v>9</v>
      </c>
      <c r="B24" s="27">
        <v>2024</v>
      </c>
      <c r="C24" s="25" t="s">
        <v>36</v>
      </c>
      <c r="D24" s="25" t="s">
        <v>194</v>
      </c>
      <c r="E24" s="25">
        <v>0</v>
      </c>
      <c r="F24" s="28">
        <v>920</v>
      </c>
      <c r="G24" s="25">
        <v>0</v>
      </c>
      <c r="H24" s="28">
        <v>920</v>
      </c>
      <c r="I24" s="25"/>
      <c r="J24" s="28">
        <f>IF(ISNA(VLOOKUP(qryUS_AV_3850_2024[[#This Row],[Assembled Code]],Appendix!$B$3:$C$5,2,FALSE)),0,VLOOKUP(qryUS_AV_3850_2024[[#This Row],[Assembled Code]],Appendix!$B$3:$C$5,2,FALSE))</f>
        <v>0</v>
      </c>
      <c r="K24" s="29">
        <f>IF(qryUS_AV_3850_2024[[#This Row],[Discount1]]=0,50/100,qryUS_AV_3850_2024[[#This Row],[Discount1]]/100)</f>
        <v>0.5</v>
      </c>
      <c r="L2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5" spans="1:12" x14ac:dyDescent="0.3">
      <c r="A25" s="19" t="s">
        <v>9</v>
      </c>
      <c r="B25" s="27">
        <v>2024</v>
      </c>
      <c r="C25" s="25" t="s">
        <v>37</v>
      </c>
      <c r="D25" s="25" t="s">
        <v>38</v>
      </c>
      <c r="E25" s="25">
        <v>0</v>
      </c>
      <c r="F25" s="28">
        <v>725</v>
      </c>
      <c r="G25" s="25">
        <v>0</v>
      </c>
      <c r="H25" s="28">
        <v>725</v>
      </c>
      <c r="I25" s="25"/>
      <c r="J25" s="28">
        <f>IF(ISNA(VLOOKUP(qryUS_AV_3850_2024[[#This Row],[Assembled Code]],Appendix!$B$3:$C$5,2,FALSE)),0,VLOOKUP(qryUS_AV_3850_2024[[#This Row],[Assembled Code]],Appendix!$B$3:$C$5,2,FALSE))</f>
        <v>0</v>
      </c>
      <c r="K25" s="29">
        <f>IF(qryUS_AV_3850_2024[[#This Row],[Discount1]]=0,50/100,qryUS_AV_3850_2024[[#This Row],[Discount1]]/100)</f>
        <v>0.5</v>
      </c>
      <c r="L2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6" spans="1:12" x14ac:dyDescent="0.3">
      <c r="A26" s="19" t="s">
        <v>9</v>
      </c>
      <c r="B26" s="27">
        <v>2024</v>
      </c>
      <c r="C26" s="25" t="s">
        <v>39</v>
      </c>
      <c r="D26" s="25" t="s">
        <v>40</v>
      </c>
      <c r="E26" s="25">
        <v>0</v>
      </c>
      <c r="F26" s="28">
        <v>2010</v>
      </c>
      <c r="G26" s="25">
        <v>0</v>
      </c>
      <c r="H26" s="28">
        <v>2010</v>
      </c>
      <c r="I26" s="25"/>
      <c r="J26" s="28">
        <f>IF(ISNA(VLOOKUP(qryUS_AV_3850_2024[[#This Row],[Assembled Code]],Appendix!$B$3:$C$5,2,FALSE)),0,VLOOKUP(qryUS_AV_3850_2024[[#This Row],[Assembled Code]],Appendix!$B$3:$C$5,2,FALSE))</f>
        <v>0</v>
      </c>
      <c r="K26" s="29">
        <f>IF(qryUS_AV_3850_2024[[#This Row],[Discount1]]=0,50/100,qryUS_AV_3850_2024[[#This Row],[Discount1]]/100)</f>
        <v>0.5</v>
      </c>
      <c r="L2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7" spans="1:12" x14ac:dyDescent="0.3">
      <c r="A27" s="19" t="s">
        <v>9</v>
      </c>
      <c r="B27" s="27">
        <v>2024</v>
      </c>
      <c r="C27" s="25" t="s">
        <v>41</v>
      </c>
      <c r="D27" s="25" t="s">
        <v>42</v>
      </c>
      <c r="E27" s="25">
        <v>0</v>
      </c>
      <c r="F27" s="28">
        <v>2037</v>
      </c>
      <c r="G27" s="25">
        <v>0</v>
      </c>
      <c r="H27" s="28">
        <v>2037</v>
      </c>
      <c r="I27" s="25"/>
      <c r="J27" s="28">
        <f>IF(ISNA(VLOOKUP(qryUS_AV_3850_2024[[#This Row],[Assembled Code]],Appendix!$B$3:$C$5,2,FALSE)),0,VLOOKUP(qryUS_AV_3850_2024[[#This Row],[Assembled Code]],Appendix!$B$3:$C$5,2,FALSE))</f>
        <v>0</v>
      </c>
      <c r="K27" s="29">
        <f>IF(qryUS_AV_3850_2024[[#This Row],[Discount1]]=0,50/100,qryUS_AV_3850_2024[[#This Row],[Discount1]]/100)</f>
        <v>0.5</v>
      </c>
      <c r="L2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8" spans="1:12" x14ac:dyDescent="0.3">
      <c r="A28" s="19" t="s">
        <v>9</v>
      </c>
      <c r="B28" s="27">
        <v>2024</v>
      </c>
      <c r="C28" s="25" t="s">
        <v>43</v>
      </c>
      <c r="D28" s="25" t="s">
        <v>44</v>
      </c>
      <c r="E28" s="25">
        <v>0</v>
      </c>
      <c r="F28" s="28">
        <v>405</v>
      </c>
      <c r="G28" s="25">
        <v>0</v>
      </c>
      <c r="H28" s="28">
        <v>405</v>
      </c>
      <c r="I28" s="25"/>
      <c r="J28" s="28">
        <f>IF(ISNA(VLOOKUP(qryUS_AV_3850_2024[[#This Row],[Assembled Code]],Appendix!$B$3:$C$5,2,FALSE)),0,VLOOKUP(qryUS_AV_3850_2024[[#This Row],[Assembled Code]],Appendix!$B$3:$C$5,2,FALSE))</f>
        <v>0</v>
      </c>
      <c r="K28" s="29">
        <f>IF(qryUS_AV_3850_2024[[#This Row],[Discount1]]=0,50/100,qryUS_AV_3850_2024[[#This Row],[Discount1]]/100)</f>
        <v>0.5</v>
      </c>
      <c r="L2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29" spans="1:12" x14ac:dyDescent="0.3">
      <c r="A29" s="19" t="s">
        <v>9</v>
      </c>
      <c r="B29" s="27">
        <v>2024</v>
      </c>
      <c r="C29" s="25" t="s">
        <v>45</v>
      </c>
      <c r="D29" s="25" t="s">
        <v>46</v>
      </c>
      <c r="E29" s="25">
        <v>0</v>
      </c>
      <c r="F29" s="28">
        <v>375</v>
      </c>
      <c r="G29" s="25">
        <v>0</v>
      </c>
      <c r="H29" s="28">
        <v>375</v>
      </c>
      <c r="I29" s="25"/>
      <c r="J29" s="28">
        <f>IF(ISNA(VLOOKUP(qryUS_AV_3850_2024[[#This Row],[Assembled Code]],Appendix!$B$3:$C$5,2,FALSE)),0,VLOOKUP(qryUS_AV_3850_2024[[#This Row],[Assembled Code]],Appendix!$B$3:$C$5,2,FALSE))</f>
        <v>0</v>
      </c>
      <c r="K29" s="29">
        <f>IF(qryUS_AV_3850_2024[[#This Row],[Discount1]]=0,50/100,qryUS_AV_3850_2024[[#This Row],[Discount1]]/100)</f>
        <v>0.5</v>
      </c>
      <c r="L2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0" spans="1:12" x14ac:dyDescent="0.3">
      <c r="A30" s="19" t="s">
        <v>9</v>
      </c>
      <c r="B30" s="27">
        <v>2024</v>
      </c>
      <c r="C30" s="25" t="s">
        <v>47</v>
      </c>
      <c r="D30" s="25" t="s">
        <v>48</v>
      </c>
      <c r="E30" s="25">
        <v>0</v>
      </c>
      <c r="F30" s="28">
        <v>1617</v>
      </c>
      <c r="G30" s="25">
        <v>0</v>
      </c>
      <c r="H30" s="28">
        <v>1617</v>
      </c>
      <c r="I30" s="25"/>
      <c r="J30" s="28">
        <f>IF(ISNA(VLOOKUP(qryUS_AV_3850_2024[[#This Row],[Assembled Code]],Appendix!$B$3:$C$5,2,FALSE)),0,VLOOKUP(qryUS_AV_3850_2024[[#This Row],[Assembled Code]],Appendix!$B$3:$C$5,2,FALSE))</f>
        <v>0</v>
      </c>
      <c r="K30" s="29">
        <f>IF(qryUS_AV_3850_2024[[#This Row],[Discount1]]=0,50/100,qryUS_AV_3850_2024[[#This Row],[Discount1]]/100)</f>
        <v>0.5</v>
      </c>
      <c r="L3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1" spans="1:12" x14ac:dyDescent="0.3">
      <c r="A31" s="19" t="s">
        <v>9</v>
      </c>
      <c r="B31" s="27">
        <v>2024</v>
      </c>
      <c r="C31" s="25" t="s">
        <v>49</v>
      </c>
      <c r="D31" s="25" t="s">
        <v>50</v>
      </c>
      <c r="E31" s="25">
        <v>0</v>
      </c>
      <c r="F31" s="28">
        <v>468</v>
      </c>
      <c r="G31" s="25">
        <v>0</v>
      </c>
      <c r="H31" s="28">
        <v>468</v>
      </c>
      <c r="I31" s="25"/>
      <c r="J31" s="28">
        <f>IF(ISNA(VLOOKUP(qryUS_AV_3850_2024[[#This Row],[Assembled Code]],Appendix!$B$3:$C$5,2,FALSE)),0,VLOOKUP(qryUS_AV_3850_2024[[#This Row],[Assembled Code]],Appendix!$B$3:$C$5,2,FALSE))</f>
        <v>0</v>
      </c>
      <c r="K31" s="29">
        <f>IF(qryUS_AV_3850_2024[[#This Row],[Discount1]]=0,50/100,qryUS_AV_3850_2024[[#This Row],[Discount1]]/100)</f>
        <v>0.5</v>
      </c>
      <c r="L3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2" spans="1:12" x14ac:dyDescent="0.3">
      <c r="A32" s="19" t="s">
        <v>9</v>
      </c>
      <c r="B32" s="27">
        <v>2024</v>
      </c>
      <c r="C32" s="25" t="s">
        <v>51</v>
      </c>
      <c r="D32" s="25" t="s">
        <v>52</v>
      </c>
      <c r="E32" s="25">
        <v>0</v>
      </c>
      <c r="F32" s="28">
        <v>438</v>
      </c>
      <c r="G32" s="25">
        <v>0</v>
      </c>
      <c r="H32" s="28">
        <v>438</v>
      </c>
      <c r="I32" s="25"/>
      <c r="J32" s="28">
        <f>IF(ISNA(VLOOKUP(qryUS_AV_3850_2024[[#This Row],[Assembled Code]],Appendix!$B$3:$C$5,2,FALSE)),0,VLOOKUP(qryUS_AV_3850_2024[[#This Row],[Assembled Code]],Appendix!$B$3:$C$5,2,FALSE))</f>
        <v>0</v>
      </c>
      <c r="K32" s="29">
        <f>IF(qryUS_AV_3850_2024[[#This Row],[Discount1]]=0,50/100,qryUS_AV_3850_2024[[#This Row],[Discount1]]/100)</f>
        <v>0.5</v>
      </c>
      <c r="L3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3" spans="1:12" x14ac:dyDescent="0.3">
      <c r="A33" s="19" t="s">
        <v>9</v>
      </c>
      <c r="B33" s="27">
        <v>2024</v>
      </c>
      <c r="C33" s="25" t="s">
        <v>53</v>
      </c>
      <c r="D33" s="25" t="s">
        <v>54</v>
      </c>
      <c r="E33" s="25">
        <v>0</v>
      </c>
      <c r="F33" s="28">
        <v>2057.5</v>
      </c>
      <c r="G33" s="25">
        <v>0</v>
      </c>
      <c r="H33" s="28">
        <v>2057.5</v>
      </c>
      <c r="I33" s="25"/>
      <c r="J33" s="28">
        <f>IF(ISNA(VLOOKUP(qryUS_AV_3850_2024[[#This Row],[Assembled Code]],Appendix!$B$3:$C$5,2,FALSE)),0,VLOOKUP(qryUS_AV_3850_2024[[#This Row],[Assembled Code]],Appendix!$B$3:$C$5,2,FALSE))</f>
        <v>0</v>
      </c>
      <c r="K33" s="29">
        <f>IF(qryUS_AV_3850_2024[[#This Row],[Discount1]]=0,50/100,qryUS_AV_3850_2024[[#This Row],[Discount1]]/100)</f>
        <v>0.5</v>
      </c>
      <c r="L3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4" spans="1:12" x14ac:dyDescent="0.3">
      <c r="A34" s="19" t="s">
        <v>9</v>
      </c>
      <c r="B34" s="27">
        <v>2024</v>
      </c>
      <c r="C34" s="25" t="s">
        <v>55</v>
      </c>
      <c r="D34" s="25" t="s">
        <v>56</v>
      </c>
      <c r="E34" s="25">
        <v>0</v>
      </c>
      <c r="F34" s="28">
        <v>2176.98</v>
      </c>
      <c r="G34" s="25">
        <v>0</v>
      </c>
      <c r="H34" s="28">
        <v>2176.98</v>
      </c>
      <c r="I34" s="25"/>
      <c r="J34" s="28">
        <f>IF(ISNA(VLOOKUP(qryUS_AV_3850_2024[[#This Row],[Assembled Code]],Appendix!$B$3:$C$5,2,FALSE)),0,VLOOKUP(qryUS_AV_3850_2024[[#This Row],[Assembled Code]],Appendix!$B$3:$C$5,2,FALSE))</f>
        <v>0</v>
      </c>
      <c r="K34" s="29">
        <f>IF(qryUS_AV_3850_2024[[#This Row],[Discount1]]=0,50/100,qryUS_AV_3850_2024[[#This Row],[Discount1]]/100)</f>
        <v>0.5</v>
      </c>
      <c r="L3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5" spans="1:12" x14ac:dyDescent="0.3">
      <c r="A35" s="19" t="s">
        <v>9</v>
      </c>
      <c r="B35" s="27">
        <v>2024</v>
      </c>
      <c r="C35" s="25" t="s">
        <v>57</v>
      </c>
      <c r="D35" s="25" t="s">
        <v>195</v>
      </c>
      <c r="E35" s="25">
        <v>0</v>
      </c>
      <c r="F35" s="28">
        <v>2915.69</v>
      </c>
      <c r="G35" s="25">
        <v>0</v>
      </c>
      <c r="H35" s="28">
        <v>2915.69</v>
      </c>
      <c r="I35" s="25"/>
      <c r="J35" s="28">
        <f>IF(ISNA(VLOOKUP(qryUS_AV_3850_2024[[#This Row],[Assembled Code]],Appendix!$B$3:$C$5,2,FALSE)),0,VLOOKUP(qryUS_AV_3850_2024[[#This Row],[Assembled Code]],Appendix!$B$3:$C$5,2,FALSE))</f>
        <v>0</v>
      </c>
      <c r="K35" s="29">
        <f>IF(qryUS_AV_3850_2024[[#This Row],[Discount1]]=0,50/100,qryUS_AV_3850_2024[[#This Row],[Discount1]]/100)</f>
        <v>0.5</v>
      </c>
      <c r="L3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6" spans="1:12" x14ac:dyDescent="0.3">
      <c r="A36" s="19" t="s">
        <v>9</v>
      </c>
      <c r="B36" s="27">
        <v>2024</v>
      </c>
      <c r="C36" s="25" t="s">
        <v>58</v>
      </c>
      <c r="D36" s="25" t="s">
        <v>59</v>
      </c>
      <c r="E36" s="25">
        <v>0</v>
      </c>
      <c r="F36" s="28">
        <v>2472.96</v>
      </c>
      <c r="G36" s="25">
        <v>0</v>
      </c>
      <c r="H36" s="28">
        <v>2472.96</v>
      </c>
      <c r="I36" s="25"/>
      <c r="J36" s="28">
        <f>IF(ISNA(VLOOKUP(qryUS_AV_3850_2024[[#This Row],[Assembled Code]],Appendix!$B$3:$C$5,2,FALSE)),0,VLOOKUP(qryUS_AV_3850_2024[[#This Row],[Assembled Code]],Appendix!$B$3:$C$5,2,FALSE))</f>
        <v>0</v>
      </c>
      <c r="K36" s="29">
        <f>IF(qryUS_AV_3850_2024[[#This Row],[Discount1]]=0,50/100,qryUS_AV_3850_2024[[#This Row],[Discount1]]/100)</f>
        <v>0.5</v>
      </c>
      <c r="L3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7" spans="1:12" x14ac:dyDescent="0.3">
      <c r="A37" s="19" t="s">
        <v>9</v>
      </c>
      <c r="B37" s="27">
        <v>2024</v>
      </c>
      <c r="C37" s="25" t="s">
        <v>153</v>
      </c>
      <c r="D37" s="25" t="s">
        <v>154</v>
      </c>
      <c r="E37" s="25">
        <v>0</v>
      </c>
      <c r="F37" s="28">
        <v>2592.44</v>
      </c>
      <c r="G37" s="25">
        <v>0</v>
      </c>
      <c r="H37" s="28">
        <v>2592.44</v>
      </c>
      <c r="I37" s="25"/>
      <c r="J37" s="28">
        <f>IF(ISNA(VLOOKUP(qryUS_AV_3850_2024[[#This Row],[Assembled Code]],Appendix!$B$3:$C$5,2,FALSE)),0,VLOOKUP(qryUS_AV_3850_2024[[#This Row],[Assembled Code]],Appendix!$B$3:$C$5,2,FALSE))</f>
        <v>0</v>
      </c>
      <c r="K37" s="29">
        <f>IF(qryUS_AV_3850_2024[[#This Row],[Discount1]]=0,50/100,qryUS_AV_3850_2024[[#This Row],[Discount1]]/100)</f>
        <v>0.5</v>
      </c>
      <c r="L3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8" spans="1:12" x14ac:dyDescent="0.3">
      <c r="A38" s="19" t="s">
        <v>9</v>
      </c>
      <c r="B38" s="27">
        <v>2024</v>
      </c>
      <c r="C38" s="25" t="s">
        <v>60</v>
      </c>
      <c r="D38" s="25" t="s">
        <v>196</v>
      </c>
      <c r="E38" s="25">
        <v>0</v>
      </c>
      <c r="F38" s="28">
        <v>3472.7</v>
      </c>
      <c r="G38" s="25">
        <v>0</v>
      </c>
      <c r="H38" s="28">
        <v>3472.7</v>
      </c>
      <c r="I38" s="25"/>
      <c r="J38" s="28">
        <f>IF(ISNA(VLOOKUP(qryUS_AV_3850_2024[[#This Row],[Assembled Code]],Appendix!$B$3:$C$5,2,FALSE)),0,VLOOKUP(qryUS_AV_3850_2024[[#This Row],[Assembled Code]],Appendix!$B$3:$C$5,2,FALSE))</f>
        <v>0</v>
      </c>
      <c r="K38" s="29">
        <f>IF(qryUS_AV_3850_2024[[#This Row],[Discount1]]=0,50/100,qryUS_AV_3850_2024[[#This Row],[Discount1]]/100)</f>
        <v>0.5</v>
      </c>
      <c r="L3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39" spans="1:12" x14ac:dyDescent="0.3">
      <c r="A39" s="19" t="s">
        <v>142</v>
      </c>
      <c r="B39" s="27">
        <v>2024</v>
      </c>
      <c r="C39" s="25" t="s">
        <v>163</v>
      </c>
      <c r="D39" s="25" t="s">
        <v>177</v>
      </c>
      <c r="E39" s="25">
        <v>0</v>
      </c>
      <c r="F39" s="28">
        <v>880</v>
      </c>
      <c r="G39" s="25">
        <v>38</v>
      </c>
      <c r="H39" s="28">
        <v>545.6</v>
      </c>
      <c r="I39" s="25"/>
      <c r="J39" s="28">
        <f>IF(ISNA(VLOOKUP(qryUS_AV_3850_2024[[#This Row],[Assembled Code]],Appendix!$B$3:$C$5,2,FALSE)),0,VLOOKUP(qryUS_AV_3850_2024[[#This Row],[Assembled Code]],Appendix!$B$3:$C$5,2,FALSE))</f>
        <v>0</v>
      </c>
      <c r="K39" s="29">
        <f>IF(qryUS_AV_3850_2024[[#This Row],[Discount1]]=0,50/100,qryUS_AV_3850_2024[[#This Row],[Discount1]]/100)</f>
        <v>0.38</v>
      </c>
      <c r="L3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0" spans="1:12" x14ac:dyDescent="0.3">
      <c r="A40" s="19" t="s">
        <v>142</v>
      </c>
      <c r="B40" s="27">
        <v>2024</v>
      </c>
      <c r="C40" s="25" t="s">
        <v>164</v>
      </c>
      <c r="D40" s="25" t="s">
        <v>178</v>
      </c>
      <c r="E40" s="25">
        <v>0</v>
      </c>
      <c r="F40" s="28">
        <v>260</v>
      </c>
      <c r="G40" s="25">
        <v>38</v>
      </c>
      <c r="H40" s="28">
        <v>161.19999999999999</v>
      </c>
      <c r="I40" s="25"/>
      <c r="J40" s="28">
        <f>IF(ISNA(VLOOKUP(qryUS_AV_3850_2024[[#This Row],[Assembled Code]],Appendix!$B$3:$C$5,2,FALSE)),0,VLOOKUP(qryUS_AV_3850_2024[[#This Row],[Assembled Code]],Appendix!$B$3:$C$5,2,FALSE))</f>
        <v>0</v>
      </c>
      <c r="K40" s="29">
        <f>IF(qryUS_AV_3850_2024[[#This Row],[Discount1]]=0,50/100,qryUS_AV_3850_2024[[#This Row],[Discount1]]/100)</f>
        <v>0.38</v>
      </c>
      <c r="L4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1" spans="1:12" x14ac:dyDescent="0.3">
      <c r="A41" s="19" t="s">
        <v>142</v>
      </c>
      <c r="B41" s="27">
        <v>2024</v>
      </c>
      <c r="C41" s="25" t="s">
        <v>165</v>
      </c>
      <c r="D41" s="25" t="s">
        <v>179</v>
      </c>
      <c r="E41" s="25">
        <v>0</v>
      </c>
      <c r="F41" s="28">
        <v>115</v>
      </c>
      <c r="G41" s="25">
        <v>38</v>
      </c>
      <c r="H41" s="28">
        <v>71.3</v>
      </c>
      <c r="I41" s="25"/>
      <c r="J41" s="28">
        <f>IF(ISNA(VLOOKUP(qryUS_AV_3850_2024[[#This Row],[Assembled Code]],Appendix!$B$3:$C$5,2,FALSE)),0,VLOOKUP(qryUS_AV_3850_2024[[#This Row],[Assembled Code]],Appendix!$B$3:$C$5,2,FALSE))</f>
        <v>0</v>
      </c>
      <c r="K41" s="29">
        <f>IF(qryUS_AV_3850_2024[[#This Row],[Discount1]]=0,50/100,qryUS_AV_3850_2024[[#This Row],[Discount1]]/100)</f>
        <v>0.38</v>
      </c>
      <c r="L4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2" spans="1:12" x14ac:dyDescent="0.3">
      <c r="A42" s="19" t="s">
        <v>142</v>
      </c>
      <c r="B42" s="27">
        <v>2024</v>
      </c>
      <c r="C42" s="25" t="s">
        <v>180</v>
      </c>
      <c r="D42" s="25" t="s">
        <v>181</v>
      </c>
      <c r="E42" s="25">
        <v>0</v>
      </c>
      <c r="F42" s="28">
        <v>1000</v>
      </c>
      <c r="G42" s="25">
        <v>38</v>
      </c>
      <c r="H42" s="28">
        <v>620</v>
      </c>
      <c r="I42" s="25"/>
      <c r="J42" s="28">
        <f>IF(ISNA(VLOOKUP(qryUS_AV_3850_2024[[#This Row],[Assembled Code]],Appendix!$B$3:$C$5,2,FALSE)),0,VLOOKUP(qryUS_AV_3850_2024[[#This Row],[Assembled Code]],Appendix!$B$3:$C$5,2,FALSE))</f>
        <v>0</v>
      </c>
      <c r="K42" s="29">
        <f>IF(qryUS_AV_3850_2024[[#This Row],[Discount1]]=0,50/100,qryUS_AV_3850_2024[[#This Row],[Discount1]]/100)</f>
        <v>0.38</v>
      </c>
      <c r="L4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3" spans="1:12" x14ac:dyDescent="0.3">
      <c r="A43" s="19" t="s">
        <v>142</v>
      </c>
      <c r="B43" s="27">
        <v>2024</v>
      </c>
      <c r="C43" s="25" t="s">
        <v>182</v>
      </c>
      <c r="D43" s="25" t="s">
        <v>183</v>
      </c>
      <c r="E43" s="25">
        <v>0</v>
      </c>
      <c r="F43" s="28">
        <v>380</v>
      </c>
      <c r="G43" s="25">
        <v>38</v>
      </c>
      <c r="H43" s="28">
        <v>235.6</v>
      </c>
      <c r="I43" s="25"/>
      <c r="J43" s="28">
        <f>IF(ISNA(VLOOKUP(qryUS_AV_3850_2024[[#This Row],[Assembled Code]],Appendix!$B$3:$C$5,2,FALSE)),0,VLOOKUP(qryUS_AV_3850_2024[[#This Row],[Assembled Code]],Appendix!$B$3:$C$5,2,FALSE))</f>
        <v>0</v>
      </c>
      <c r="K43" s="29">
        <f>IF(qryUS_AV_3850_2024[[#This Row],[Discount1]]=0,50/100,qryUS_AV_3850_2024[[#This Row],[Discount1]]/100)</f>
        <v>0.38</v>
      </c>
      <c r="L4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4" spans="1:12" x14ac:dyDescent="0.3">
      <c r="A44" s="19" t="s">
        <v>16</v>
      </c>
      <c r="B44" s="27">
        <v>2024</v>
      </c>
      <c r="C44" s="25" t="s">
        <v>184</v>
      </c>
      <c r="D44" s="25" t="s">
        <v>185</v>
      </c>
      <c r="E44" s="25">
        <v>0</v>
      </c>
      <c r="F44" s="28">
        <v>81.760000000000005</v>
      </c>
      <c r="G44" s="25">
        <v>0</v>
      </c>
      <c r="H44" s="28">
        <v>81.760000000000005</v>
      </c>
      <c r="I44" s="25"/>
      <c r="J44" s="28">
        <f>IF(ISNA(VLOOKUP(qryUS_AV_3850_2024[[#This Row],[Assembled Code]],Appendix!$B$3:$C$5,2,FALSE)),0,VLOOKUP(qryUS_AV_3850_2024[[#This Row],[Assembled Code]],Appendix!$B$3:$C$5,2,FALSE))</f>
        <v>0</v>
      </c>
      <c r="K44" s="29">
        <f>IF(qryUS_AV_3850_2024[[#This Row],[Discount1]]=0,50/100,qryUS_AV_3850_2024[[#This Row],[Discount1]]/100)</f>
        <v>0.5</v>
      </c>
      <c r="L4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5" spans="1:12" x14ac:dyDescent="0.3">
      <c r="A45" s="19" t="s">
        <v>16</v>
      </c>
      <c r="B45" s="27">
        <v>2024</v>
      </c>
      <c r="C45" s="25" t="s">
        <v>61</v>
      </c>
      <c r="D45" s="25" t="s">
        <v>62</v>
      </c>
      <c r="E45" s="25">
        <v>0</v>
      </c>
      <c r="F45" s="28">
        <v>90.72</v>
      </c>
      <c r="G45" s="25">
        <v>0</v>
      </c>
      <c r="H45" s="28">
        <v>90.72</v>
      </c>
      <c r="I45" s="25"/>
      <c r="J45" s="28">
        <f>IF(ISNA(VLOOKUP(qryUS_AV_3850_2024[[#This Row],[Assembled Code]],Appendix!$B$3:$C$5,2,FALSE)),0,VLOOKUP(qryUS_AV_3850_2024[[#This Row],[Assembled Code]],Appendix!$B$3:$C$5,2,FALSE))</f>
        <v>0</v>
      </c>
      <c r="K45" s="29">
        <f>IF(qryUS_AV_3850_2024[[#This Row],[Discount1]]=0,50/100,qryUS_AV_3850_2024[[#This Row],[Discount1]]/100)</f>
        <v>0.5</v>
      </c>
      <c r="L4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6" spans="1:12" x14ac:dyDescent="0.3">
      <c r="A46" s="19" t="s">
        <v>16</v>
      </c>
      <c r="B46" s="27">
        <v>2024</v>
      </c>
      <c r="C46" s="25" t="s">
        <v>63</v>
      </c>
      <c r="D46" s="25" t="s">
        <v>64</v>
      </c>
      <c r="E46" s="25">
        <v>0</v>
      </c>
      <c r="F46" s="28">
        <v>91.84</v>
      </c>
      <c r="G46" s="25">
        <v>0</v>
      </c>
      <c r="H46" s="28">
        <v>91.84</v>
      </c>
      <c r="I46" s="25"/>
      <c r="J46" s="28">
        <f>IF(ISNA(VLOOKUP(qryUS_AV_3850_2024[[#This Row],[Assembled Code]],Appendix!$B$3:$C$5,2,FALSE)),0,VLOOKUP(qryUS_AV_3850_2024[[#This Row],[Assembled Code]],Appendix!$B$3:$C$5,2,FALSE))</f>
        <v>0</v>
      </c>
      <c r="K46" s="29">
        <f>IF(qryUS_AV_3850_2024[[#This Row],[Discount1]]=0,50/100,qryUS_AV_3850_2024[[#This Row],[Discount1]]/100)</f>
        <v>0.5</v>
      </c>
      <c r="L4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7" spans="1:12" x14ac:dyDescent="0.3">
      <c r="A47" s="19" t="s">
        <v>142</v>
      </c>
      <c r="B47" s="27">
        <v>2024</v>
      </c>
      <c r="C47" s="25" t="s">
        <v>65</v>
      </c>
      <c r="D47" s="25" t="s">
        <v>186</v>
      </c>
      <c r="E47" s="25">
        <v>0</v>
      </c>
      <c r="F47" s="28">
        <v>86</v>
      </c>
      <c r="G47" s="25">
        <v>38</v>
      </c>
      <c r="H47" s="28">
        <v>53.32</v>
      </c>
      <c r="I47" s="25"/>
      <c r="J47" s="28">
        <f>IF(ISNA(VLOOKUP(qryUS_AV_3850_2024[[#This Row],[Assembled Code]],Appendix!$B$3:$C$5,2,FALSE)),0,VLOOKUP(qryUS_AV_3850_2024[[#This Row],[Assembled Code]],Appendix!$B$3:$C$5,2,FALSE))</f>
        <v>0</v>
      </c>
      <c r="K47" s="29">
        <f>IF(qryUS_AV_3850_2024[[#This Row],[Discount1]]=0,50/100,qryUS_AV_3850_2024[[#This Row],[Discount1]]/100)</f>
        <v>0.38</v>
      </c>
      <c r="L4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8" spans="1:12" x14ac:dyDescent="0.3">
      <c r="A48" s="19" t="s">
        <v>142</v>
      </c>
      <c r="B48" s="27">
        <v>2024</v>
      </c>
      <c r="C48" s="25" t="s">
        <v>146</v>
      </c>
      <c r="D48" s="25" t="s">
        <v>162</v>
      </c>
      <c r="E48" s="25">
        <v>0</v>
      </c>
      <c r="F48" s="28">
        <v>59</v>
      </c>
      <c r="G48" s="25">
        <v>38</v>
      </c>
      <c r="H48" s="28">
        <v>36.58</v>
      </c>
      <c r="I48" s="25"/>
      <c r="J48" s="28">
        <f>IF(ISNA(VLOOKUP(qryUS_AV_3850_2024[[#This Row],[Assembled Code]],Appendix!$B$3:$C$5,2,FALSE)),0,VLOOKUP(qryUS_AV_3850_2024[[#This Row],[Assembled Code]],Appendix!$B$3:$C$5,2,FALSE))</f>
        <v>0</v>
      </c>
      <c r="K48" s="29">
        <f>IF(qryUS_AV_3850_2024[[#This Row],[Discount1]]=0,50/100,qryUS_AV_3850_2024[[#This Row],[Discount1]]/100)</f>
        <v>0.38</v>
      </c>
      <c r="L4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49" spans="1:12" x14ac:dyDescent="0.3">
      <c r="A49" s="19" t="s">
        <v>142</v>
      </c>
      <c r="B49" s="27">
        <v>2024</v>
      </c>
      <c r="C49" s="25" t="s">
        <v>66</v>
      </c>
      <c r="D49" s="25" t="s">
        <v>67</v>
      </c>
      <c r="E49" s="25">
        <v>0</v>
      </c>
      <c r="F49" s="28">
        <v>1479</v>
      </c>
      <c r="G49" s="25">
        <v>38</v>
      </c>
      <c r="H49" s="28">
        <v>916.98</v>
      </c>
      <c r="I49" s="25"/>
      <c r="J49" s="28">
        <f>IF(ISNA(VLOOKUP(qryUS_AV_3850_2024[[#This Row],[Assembled Code]],Appendix!$B$3:$C$5,2,FALSE)),0,VLOOKUP(qryUS_AV_3850_2024[[#This Row],[Assembled Code]],Appendix!$B$3:$C$5,2,FALSE))</f>
        <v>0</v>
      </c>
      <c r="K49" s="29">
        <f>IF(qryUS_AV_3850_2024[[#This Row],[Discount1]]=0,50/100,qryUS_AV_3850_2024[[#This Row],[Discount1]]/100)</f>
        <v>0.38</v>
      </c>
      <c r="L4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0" spans="1:12" x14ac:dyDescent="0.3">
      <c r="A50" s="19" t="s">
        <v>142</v>
      </c>
      <c r="B50" s="27">
        <v>2024</v>
      </c>
      <c r="C50" s="25" t="s">
        <v>202</v>
      </c>
      <c r="D50" s="25" t="s">
        <v>203</v>
      </c>
      <c r="E50" s="25">
        <v>0</v>
      </c>
      <c r="F50" s="28">
        <v>1479</v>
      </c>
      <c r="G50" s="25">
        <v>38</v>
      </c>
      <c r="H50" s="28">
        <v>916.98</v>
      </c>
      <c r="I50" s="25"/>
      <c r="J50" s="28">
        <f>IF(ISNA(VLOOKUP(qryUS_AV_3850_2024[[#This Row],[Assembled Code]],Appendix!$B$3:$C$5,2,FALSE)),0,VLOOKUP(qryUS_AV_3850_2024[[#This Row],[Assembled Code]],Appendix!$B$3:$C$5,2,FALSE))</f>
        <v>0</v>
      </c>
      <c r="K50" s="29">
        <f>IF(qryUS_AV_3850_2024[[#This Row],[Discount1]]=0,50/100,qryUS_AV_3850_2024[[#This Row],[Discount1]]/100)</f>
        <v>0.38</v>
      </c>
      <c r="L5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1" spans="1:12" x14ac:dyDescent="0.3">
      <c r="A51" s="19" t="s">
        <v>142</v>
      </c>
      <c r="B51" s="27">
        <v>2024</v>
      </c>
      <c r="C51" s="25" t="s">
        <v>68</v>
      </c>
      <c r="D51" s="25" t="s">
        <v>69</v>
      </c>
      <c r="E51" s="25">
        <v>0</v>
      </c>
      <c r="F51" s="28">
        <v>1479</v>
      </c>
      <c r="G51" s="25">
        <v>38</v>
      </c>
      <c r="H51" s="28">
        <v>916.98</v>
      </c>
      <c r="I51" s="25">
        <v>999.02</v>
      </c>
      <c r="J51" s="28">
        <f>IF(ISNA(VLOOKUP(qryUS_AV_3850_2024[[#This Row],[Assembled Code]],Appendix!$B$3:$C$5,2,FALSE)),0,VLOOKUP(qryUS_AV_3850_2024[[#This Row],[Assembled Code]],Appendix!$B$3:$C$5,2,FALSE))</f>
        <v>100</v>
      </c>
      <c r="K51" s="29">
        <f>IF(qryUS_AV_3850_2024[[#This Row],[Discount1]]=0,50/100,qryUS_AV_3850_2024[[#This Row],[Discount1]]/100)</f>
        <v>0.38</v>
      </c>
      <c r="L5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1016.98</v>
      </c>
    </row>
    <row r="52" spans="1:12" x14ac:dyDescent="0.3">
      <c r="A52" s="19" t="s">
        <v>142</v>
      </c>
      <c r="B52" s="27">
        <v>2024</v>
      </c>
      <c r="C52" s="25" t="s">
        <v>197</v>
      </c>
      <c r="D52" s="25" t="s">
        <v>198</v>
      </c>
      <c r="E52" s="25">
        <v>0</v>
      </c>
      <c r="F52" s="28">
        <v>1317</v>
      </c>
      <c r="G52" s="25">
        <v>38</v>
      </c>
      <c r="H52" s="28">
        <v>816.54</v>
      </c>
      <c r="I52" s="25"/>
      <c r="J52" s="28">
        <f>IF(ISNA(VLOOKUP(qryUS_AV_3850_2024[[#This Row],[Assembled Code]],Appendix!$B$3:$C$5,2,FALSE)),0,VLOOKUP(qryUS_AV_3850_2024[[#This Row],[Assembled Code]],Appendix!$B$3:$C$5,2,FALSE))</f>
        <v>0</v>
      </c>
      <c r="K52" s="29">
        <f>IF(qryUS_AV_3850_2024[[#This Row],[Discount1]]=0,50/100,qryUS_AV_3850_2024[[#This Row],[Discount1]]/100)</f>
        <v>0.38</v>
      </c>
      <c r="L5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3" spans="1:12" x14ac:dyDescent="0.3">
      <c r="A53" s="19" t="s">
        <v>142</v>
      </c>
      <c r="B53" s="27">
        <v>2024</v>
      </c>
      <c r="C53" s="25" t="s">
        <v>204</v>
      </c>
      <c r="D53" s="25" t="s">
        <v>205</v>
      </c>
      <c r="E53" s="25"/>
      <c r="F53" s="28">
        <v>1317</v>
      </c>
      <c r="G53" s="25">
        <v>38</v>
      </c>
      <c r="H53" s="28">
        <v>816.54</v>
      </c>
      <c r="I53" s="25"/>
      <c r="J53" s="28">
        <f>IF(ISNA(VLOOKUP(qryUS_AV_3850_2024[[#This Row],[Assembled Code]],Appendix!$B$3:$C$5,2,FALSE)),0,VLOOKUP(qryUS_AV_3850_2024[[#This Row],[Assembled Code]],Appendix!$B$3:$C$5,2,FALSE))</f>
        <v>0</v>
      </c>
      <c r="K53" s="29">
        <f>IF(qryUS_AV_3850_2024[[#This Row],[Discount1]]=0,50/100,qryUS_AV_3850_2024[[#This Row],[Discount1]]/100)</f>
        <v>0.38</v>
      </c>
      <c r="L5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4" spans="1:12" x14ac:dyDescent="0.3">
      <c r="A54" s="19" t="s">
        <v>142</v>
      </c>
      <c r="B54" s="27">
        <v>2024</v>
      </c>
      <c r="C54" s="25" t="s">
        <v>199</v>
      </c>
      <c r="D54" s="25" t="s">
        <v>200</v>
      </c>
      <c r="E54" s="25">
        <v>0</v>
      </c>
      <c r="F54" s="28">
        <v>1317</v>
      </c>
      <c r="G54" s="25">
        <v>38</v>
      </c>
      <c r="H54" s="28">
        <v>816.54</v>
      </c>
      <c r="I54" s="25">
        <v>999.02</v>
      </c>
      <c r="J54" s="28">
        <f>IF(ISNA(VLOOKUP(qryUS_AV_3850_2024[[#This Row],[Assembled Code]],Appendix!$B$3:$C$5,2,FALSE)),0,VLOOKUP(qryUS_AV_3850_2024[[#This Row],[Assembled Code]],Appendix!$B$3:$C$5,2,FALSE))</f>
        <v>100</v>
      </c>
      <c r="K54" s="29">
        <f>IF(qryUS_AV_3850_2024[[#This Row],[Discount1]]=0,50/100,qryUS_AV_3850_2024[[#This Row],[Discount1]]/100)</f>
        <v>0.38</v>
      </c>
      <c r="L5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916.54</v>
      </c>
    </row>
    <row r="55" spans="1:12" x14ac:dyDescent="0.3">
      <c r="A55" s="19" t="s">
        <v>142</v>
      </c>
      <c r="B55" s="27">
        <v>2024</v>
      </c>
      <c r="C55" s="25" t="s">
        <v>70</v>
      </c>
      <c r="D55" s="25" t="s">
        <v>187</v>
      </c>
      <c r="E55" s="25">
        <v>0</v>
      </c>
      <c r="F55" s="28">
        <v>779</v>
      </c>
      <c r="G55" s="25">
        <v>38</v>
      </c>
      <c r="H55" s="28">
        <v>482.98</v>
      </c>
      <c r="I55" s="25"/>
      <c r="J55" s="28">
        <f>IF(ISNA(VLOOKUP(qryUS_AV_3850_2024[[#This Row],[Assembled Code]],Appendix!$B$3:$C$5,2,FALSE)),0,VLOOKUP(qryUS_AV_3850_2024[[#This Row],[Assembled Code]],Appendix!$B$3:$C$5,2,FALSE))</f>
        <v>0</v>
      </c>
      <c r="K55" s="29">
        <f>IF(qryUS_AV_3850_2024[[#This Row],[Discount1]]=0,50/100,qryUS_AV_3850_2024[[#This Row],[Discount1]]/100)</f>
        <v>0.38</v>
      </c>
      <c r="L5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6" spans="1:12" x14ac:dyDescent="0.3">
      <c r="A56" s="19" t="s">
        <v>142</v>
      </c>
      <c r="B56" s="27">
        <v>2024</v>
      </c>
      <c r="C56" s="25" t="s">
        <v>152</v>
      </c>
      <c r="D56" s="25" t="s">
        <v>188</v>
      </c>
      <c r="E56" s="25">
        <v>0</v>
      </c>
      <c r="F56" s="28">
        <v>779</v>
      </c>
      <c r="G56" s="25">
        <v>38</v>
      </c>
      <c r="H56" s="28">
        <v>482.98</v>
      </c>
      <c r="I56" s="25">
        <v>999.02</v>
      </c>
      <c r="J56" s="28">
        <f>IF(ISNA(VLOOKUP(qryUS_AV_3850_2024[[#This Row],[Assembled Code]],Appendix!$B$3:$C$5,2,FALSE)),0,VLOOKUP(qryUS_AV_3850_2024[[#This Row],[Assembled Code]],Appendix!$B$3:$C$5,2,FALSE))</f>
        <v>100</v>
      </c>
      <c r="K56" s="29">
        <f>IF(qryUS_AV_3850_2024[[#This Row],[Discount1]]=0,50/100,qryUS_AV_3850_2024[[#This Row],[Discount1]]/100)</f>
        <v>0.38</v>
      </c>
      <c r="L5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582.98</v>
      </c>
    </row>
    <row r="57" spans="1:12" x14ac:dyDescent="0.3">
      <c r="A57" s="19" t="s">
        <v>142</v>
      </c>
      <c r="B57" s="27">
        <v>2024</v>
      </c>
      <c r="C57" s="25" t="s">
        <v>147</v>
      </c>
      <c r="D57" s="25" t="s">
        <v>189</v>
      </c>
      <c r="E57" s="25">
        <v>0</v>
      </c>
      <c r="F57" s="28">
        <v>103</v>
      </c>
      <c r="G57" s="25">
        <v>38</v>
      </c>
      <c r="H57" s="28">
        <v>63.86</v>
      </c>
      <c r="I57" s="25"/>
      <c r="J57" s="28">
        <f>IF(ISNA(VLOOKUP(qryUS_AV_3850_2024[[#This Row],[Assembled Code]],Appendix!$B$3:$C$5,2,FALSE)),0,VLOOKUP(qryUS_AV_3850_2024[[#This Row],[Assembled Code]],Appendix!$B$3:$C$5,2,FALSE))</f>
        <v>0</v>
      </c>
      <c r="K57" s="29">
        <f>IF(qryUS_AV_3850_2024[[#This Row],[Discount1]]=0,50/100,qryUS_AV_3850_2024[[#This Row],[Discount1]]/100)</f>
        <v>0.38</v>
      </c>
      <c r="L5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8" spans="1:12" x14ac:dyDescent="0.3">
      <c r="A58" s="19" t="s">
        <v>142</v>
      </c>
      <c r="B58" s="27">
        <v>2024</v>
      </c>
      <c r="C58" s="25" t="s">
        <v>161</v>
      </c>
      <c r="D58" s="25" t="s">
        <v>190</v>
      </c>
      <c r="E58" s="25">
        <v>0</v>
      </c>
      <c r="F58" s="28">
        <v>78</v>
      </c>
      <c r="G58" s="25">
        <v>38</v>
      </c>
      <c r="H58" s="28">
        <v>48.36</v>
      </c>
      <c r="I58" s="25"/>
      <c r="J58" s="28">
        <f>IF(ISNA(VLOOKUP(qryUS_AV_3850_2024[[#This Row],[Assembled Code]],Appendix!$B$3:$C$5,2,FALSE)),0,VLOOKUP(qryUS_AV_3850_2024[[#This Row],[Assembled Code]],Appendix!$B$3:$C$5,2,FALSE))</f>
        <v>0</v>
      </c>
      <c r="K58" s="29">
        <f>IF(qryUS_AV_3850_2024[[#This Row],[Discount1]]=0,50/100,qryUS_AV_3850_2024[[#This Row],[Discount1]]/100)</f>
        <v>0.38</v>
      </c>
      <c r="L5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59" spans="1:12" x14ac:dyDescent="0.3">
      <c r="A59" s="19" t="s">
        <v>142</v>
      </c>
      <c r="B59" s="27">
        <v>2024</v>
      </c>
      <c r="C59" s="25" t="s">
        <v>148</v>
      </c>
      <c r="D59" s="25" t="s">
        <v>149</v>
      </c>
      <c r="E59" s="25">
        <v>0</v>
      </c>
      <c r="F59" s="28">
        <v>622</v>
      </c>
      <c r="G59" s="25">
        <v>38</v>
      </c>
      <c r="H59" s="28">
        <v>385.64</v>
      </c>
      <c r="I59" s="25"/>
      <c r="J59" s="28">
        <f>IF(ISNA(VLOOKUP(qryUS_AV_3850_2024[[#This Row],[Assembled Code]],Appendix!$B$3:$C$5,2,FALSE)),0,VLOOKUP(qryUS_AV_3850_2024[[#This Row],[Assembled Code]],Appendix!$B$3:$C$5,2,FALSE))</f>
        <v>0</v>
      </c>
      <c r="K59" s="29">
        <f>IF(qryUS_AV_3850_2024[[#This Row],[Discount1]]=0,50/100,qryUS_AV_3850_2024[[#This Row],[Discount1]]/100)</f>
        <v>0.38</v>
      </c>
      <c r="L5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0" spans="1:12" x14ac:dyDescent="0.3">
      <c r="A60" s="19" t="s">
        <v>142</v>
      </c>
      <c r="B60" s="27">
        <v>2024</v>
      </c>
      <c r="C60" s="25" t="s">
        <v>150</v>
      </c>
      <c r="D60" s="25" t="s">
        <v>151</v>
      </c>
      <c r="E60" s="25">
        <v>0</v>
      </c>
      <c r="F60" s="28">
        <v>600</v>
      </c>
      <c r="G60" s="25">
        <v>38</v>
      </c>
      <c r="H60" s="28">
        <v>372</v>
      </c>
      <c r="I60" s="25"/>
      <c r="J60" s="28">
        <f>IF(ISNA(VLOOKUP(qryUS_AV_3850_2024[[#This Row],[Assembled Code]],Appendix!$B$3:$C$5,2,FALSE)),0,VLOOKUP(qryUS_AV_3850_2024[[#This Row],[Assembled Code]],Appendix!$B$3:$C$5,2,FALSE))</f>
        <v>0</v>
      </c>
      <c r="K60" s="29">
        <f>IF(qryUS_AV_3850_2024[[#This Row],[Discount1]]=0,50/100,qryUS_AV_3850_2024[[#This Row],[Discount1]]/100)</f>
        <v>0.38</v>
      </c>
      <c r="L6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1" spans="1:12" x14ac:dyDescent="0.3">
      <c r="A61" s="19" t="s">
        <v>9</v>
      </c>
      <c r="B61" s="27">
        <v>2024</v>
      </c>
      <c r="C61" s="25" t="s">
        <v>71</v>
      </c>
      <c r="D61" s="25" t="s">
        <v>72</v>
      </c>
      <c r="E61" s="25">
        <v>0</v>
      </c>
      <c r="F61" s="28">
        <v>664.82</v>
      </c>
      <c r="G61" s="25">
        <v>0</v>
      </c>
      <c r="H61" s="28">
        <v>664.82</v>
      </c>
      <c r="I61" s="25"/>
      <c r="J61" s="28">
        <f>IF(ISNA(VLOOKUP(qryUS_AV_3850_2024[[#This Row],[Assembled Code]],Appendix!$B$3:$C$5,2,FALSE)),0,VLOOKUP(qryUS_AV_3850_2024[[#This Row],[Assembled Code]],Appendix!$B$3:$C$5,2,FALSE))</f>
        <v>0</v>
      </c>
      <c r="K61" s="29">
        <f>IF(qryUS_AV_3850_2024[[#This Row],[Discount1]]=0,50/100,qryUS_AV_3850_2024[[#This Row],[Discount1]]/100)</f>
        <v>0.5</v>
      </c>
      <c r="L6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2" spans="1:12" x14ac:dyDescent="0.3">
      <c r="A62" s="19" t="s">
        <v>9</v>
      </c>
      <c r="B62" s="27">
        <v>2024</v>
      </c>
      <c r="C62" s="25" t="s">
        <v>172</v>
      </c>
      <c r="D62" s="25" t="s">
        <v>173</v>
      </c>
      <c r="E62" s="25">
        <v>0</v>
      </c>
      <c r="F62" s="28">
        <v>762.72</v>
      </c>
      <c r="G62" s="25">
        <v>0</v>
      </c>
      <c r="H62" s="28">
        <v>762.72</v>
      </c>
      <c r="I62" s="25"/>
      <c r="J62" s="28">
        <f>IF(ISNA(VLOOKUP(qryUS_AV_3850_2024[[#This Row],[Assembled Code]],Appendix!$B$3:$C$5,2,FALSE)),0,VLOOKUP(qryUS_AV_3850_2024[[#This Row],[Assembled Code]],Appendix!$B$3:$C$5,2,FALSE))</f>
        <v>0</v>
      </c>
      <c r="K62" s="29">
        <f>IF(qryUS_AV_3850_2024[[#This Row],[Discount1]]=0,50/100,qryUS_AV_3850_2024[[#This Row],[Discount1]]/100)</f>
        <v>0.5</v>
      </c>
      <c r="L6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3" spans="1:12" x14ac:dyDescent="0.3">
      <c r="A63" s="19" t="s">
        <v>16</v>
      </c>
      <c r="B63" s="27">
        <v>2024</v>
      </c>
      <c r="C63" s="25" t="s">
        <v>73</v>
      </c>
      <c r="D63" s="25" t="s">
        <v>74</v>
      </c>
      <c r="E63" s="25">
        <v>0</v>
      </c>
      <c r="F63" s="28">
        <v>904</v>
      </c>
      <c r="G63" s="25">
        <v>0</v>
      </c>
      <c r="H63" s="28">
        <v>904</v>
      </c>
      <c r="I63" s="25"/>
      <c r="J63" s="28">
        <f>IF(ISNA(VLOOKUP(qryUS_AV_3850_2024[[#This Row],[Assembled Code]],Appendix!$B$3:$C$5,2,FALSE)),0,VLOOKUP(qryUS_AV_3850_2024[[#This Row],[Assembled Code]],Appendix!$B$3:$C$5,2,FALSE))</f>
        <v>0</v>
      </c>
      <c r="K63" s="29">
        <f>IF(qryUS_AV_3850_2024[[#This Row],[Discount1]]=0,50/100,qryUS_AV_3850_2024[[#This Row],[Discount1]]/100)</f>
        <v>0.5</v>
      </c>
      <c r="L6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4" spans="1:12" x14ac:dyDescent="0.3">
      <c r="A64" s="19" t="s">
        <v>75</v>
      </c>
      <c r="B64" s="27">
        <v>2024</v>
      </c>
      <c r="C64" s="25" t="s">
        <v>76</v>
      </c>
      <c r="D64" s="25" t="s">
        <v>77</v>
      </c>
      <c r="E64" s="25">
        <v>0</v>
      </c>
      <c r="F64" s="28">
        <v>1079</v>
      </c>
      <c r="G64" s="25">
        <v>35</v>
      </c>
      <c r="H64" s="28">
        <v>701.35</v>
      </c>
      <c r="I64" s="25"/>
      <c r="J64" s="28">
        <f>IF(ISNA(VLOOKUP(qryUS_AV_3850_2024[[#This Row],[Assembled Code]],Appendix!$B$3:$C$5,2,FALSE)),0,VLOOKUP(qryUS_AV_3850_2024[[#This Row],[Assembled Code]],Appendix!$B$3:$C$5,2,FALSE))</f>
        <v>0</v>
      </c>
      <c r="K64" s="29">
        <f>IF(qryUS_AV_3850_2024[[#This Row],[Discount1]]=0,50/100,qryUS_AV_3850_2024[[#This Row],[Discount1]]/100)</f>
        <v>0.35</v>
      </c>
      <c r="L6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5" spans="1:12" x14ac:dyDescent="0.3">
      <c r="A65" s="19" t="s">
        <v>75</v>
      </c>
      <c r="B65" s="27">
        <v>2024</v>
      </c>
      <c r="C65" s="25" t="s">
        <v>78</v>
      </c>
      <c r="D65" s="25" t="s">
        <v>79</v>
      </c>
      <c r="E65" s="25">
        <v>0</v>
      </c>
      <c r="F65" s="28">
        <v>1022</v>
      </c>
      <c r="G65" s="25">
        <v>35</v>
      </c>
      <c r="H65" s="28">
        <v>664.3</v>
      </c>
      <c r="I65" s="25"/>
      <c r="J65" s="28">
        <f>IF(ISNA(VLOOKUP(qryUS_AV_3850_2024[[#This Row],[Assembled Code]],Appendix!$B$3:$C$5,2,FALSE)),0,VLOOKUP(qryUS_AV_3850_2024[[#This Row],[Assembled Code]],Appendix!$B$3:$C$5,2,FALSE))</f>
        <v>0</v>
      </c>
      <c r="K65" s="29">
        <f>IF(qryUS_AV_3850_2024[[#This Row],[Discount1]]=0,50/100,qryUS_AV_3850_2024[[#This Row],[Discount1]]/100)</f>
        <v>0.35</v>
      </c>
      <c r="L6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6" spans="1:12" x14ac:dyDescent="0.3">
      <c r="A66" s="19" t="s">
        <v>75</v>
      </c>
      <c r="B66" s="27">
        <v>2024</v>
      </c>
      <c r="C66" s="25" t="s">
        <v>191</v>
      </c>
      <c r="D66" s="25" t="s">
        <v>192</v>
      </c>
      <c r="E66" s="25">
        <v>0</v>
      </c>
      <c r="F66" s="28">
        <v>107</v>
      </c>
      <c r="G66" s="25">
        <v>35</v>
      </c>
      <c r="H66" s="28">
        <v>69.55</v>
      </c>
      <c r="I66" s="25"/>
      <c r="J66" s="28">
        <f>IF(ISNA(VLOOKUP(qryUS_AV_3850_2024[[#This Row],[Assembled Code]],Appendix!$B$3:$C$5,2,FALSE)),0,VLOOKUP(qryUS_AV_3850_2024[[#This Row],[Assembled Code]],Appendix!$B$3:$C$5,2,FALSE))</f>
        <v>0</v>
      </c>
      <c r="K66" s="29">
        <f>IF(qryUS_AV_3850_2024[[#This Row],[Discount1]]=0,50/100,qryUS_AV_3850_2024[[#This Row],[Discount1]]/100)</f>
        <v>0.35</v>
      </c>
      <c r="L6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7" spans="1:12" x14ac:dyDescent="0.3">
      <c r="A67" s="19" t="s">
        <v>75</v>
      </c>
      <c r="B67" s="27">
        <v>2024</v>
      </c>
      <c r="C67" s="25" t="s">
        <v>80</v>
      </c>
      <c r="D67" s="25" t="s">
        <v>81</v>
      </c>
      <c r="E67" s="25">
        <v>0</v>
      </c>
      <c r="F67" s="28">
        <v>142</v>
      </c>
      <c r="G67" s="25">
        <v>35</v>
      </c>
      <c r="H67" s="28">
        <v>92.3</v>
      </c>
      <c r="I67" s="25"/>
      <c r="J67" s="28">
        <f>IF(ISNA(VLOOKUP(qryUS_AV_3850_2024[[#This Row],[Assembled Code]],Appendix!$B$3:$C$5,2,FALSE)),0,VLOOKUP(qryUS_AV_3850_2024[[#This Row],[Assembled Code]],Appendix!$B$3:$C$5,2,FALSE))</f>
        <v>0</v>
      </c>
      <c r="K67" s="29">
        <f>IF(qryUS_AV_3850_2024[[#This Row],[Discount1]]=0,50/100,qryUS_AV_3850_2024[[#This Row],[Discount1]]/100)</f>
        <v>0.35</v>
      </c>
      <c r="L6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8" spans="1:12" x14ac:dyDescent="0.3">
      <c r="A68" s="19" t="s">
        <v>75</v>
      </c>
      <c r="B68" s="27">
        <v>2024</v>
      </c>
      <c r="C68" s="25" t="s">
        <v>82</v>
      </c>
      <c r="D68" s="25" t="s">
        <v>83</v>
      </c>
      <c r="E68" s="25">
        <v>0</v>
      </c>
      <c r="F68" s="28">
        <v>2184</v>
      </c>
      <c r="G68" s="25">
        <v>35</v>
      </c>
      <c r="H68" s="28">
        <v>1419.6</v>
      </c>
      <c r="I68" s="25"/>
      <c r="J68" s="28">
        <f>IF(ISNA(VLOOKUP(qryUS_AV_3850_2024[[#This Row],[Assembled Code]],Appendix!$B$3:$C$5,2,FALSE)),0,VLOOKUP(qryUS_AV_3850_2024[[#This Row],[Assembled Code]],Appendix!$B$3:$C$5,2,FALSE))</f>
        <v>0</v>
      </c>
      <c r="K68" s="29">
        <f>IF(qryUS_AV_3850_2024[[#This Row],[Discount1]]=0,50/100,qryUS_AV_3850_2024[[#This Row],[Discount1]]/100)</f>
        <v>0.35</v>
      </c>
      <c r="L6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69" spans="1:12" x14ac:dyDescent="0.3">
      <c r="A69" s="19" t="s">
        <v>75</v>
      </c>
      <c r="B69" s="27">
        <v>2024</v>
      </c>
      <c r="C69" s="25" t="s">
        <v>84</v>
      </c>
      <c r="D69" s="25" t="s">
        <v>85</v>
      </c>
      <c r="E69" s="25">
        <v>0</v>
      </c>
      <c r="F69" s="28">
        <v>3638</v>
      </c>
      <c r="G69" s="25">
        <v>35</v>
      </c>
      <c r="H69" s="28">
        <v>2364.6999999999998</v>
      </c>
      <c r="I69" s="25"/>
      <c r="J69" s="28">
        <f>IF(ISNA(VLOOKUP(qryUS_AV_3850_2024[[#This Row],[Assembled Code]],Appendix!$B$3:$C$5,2,FALSE)),0,VLOOKUP(qryUS_AV_3850_2024[[#This Row],[Assembled Code]],Appendix!$B$3:$C$5,2,FALSE))</f>
        <v>0</v>
      </c>
      <c r="K69" s="29">
        <f>IF(qryUS_AV_3850_2024[[#This Row],[Discount1]]=0,50/100,qryUS_AV_3850_2024[[#This Row],[Discount1]]/100)</f>
        <v>0.35</v>
      </c>
      <c r="L6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0" spans="1:12" x14ac:dyDescent="0.3">
      <c r="A70" s="19" t="s">
        <v>75</v>
      </c>
      <c r="B70" s="27">
        <v>2024</v>
      </c>
      <c r="C70" s="25" t="s">
        <v>86</v>
      </c>
      <c r="D70" s="25" t="s">
        <v>87</v>
      </c>
      <c r="E70" s="25">
        <v>0</v>
      </c>
      <c r="F70" s="28">
        <v>3902</v>
      </c>
      <c r="G70" s="25">
        <v>35</v>
      </c>
      <c r="H70" s="28">
        <v>2536.3000000000002</v>
      </c>
      <c r="I70" s="25"/>
      <c r="J70" s="28">
        <f>IF(ISNA(VLOOKUP(qryUS_AV_3850_2024[[#This Row],[Assembled Code]],Appendix!$B$3:$C$5,2,FALSE)),0,VLOOKUP(qryUS_AV_3850_2024[[#This Row],[Assembled Code]],Appendix!$B$3:$C$5,2,FALSE))</f>
        <v>0</v>
      </c>
      <c r="K70" s="29">
        <f>IF(qryUS_AV_3850_2024[[#This Row],[Discount1]]=0,50/100,qryUS_AV_3850_2024[[#This Row],[Discount1]]/100)</f>
        <v>0.35</v>
      </c>
      <c r="L7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1" spans="1:12" x14ac:dyDescent="0.3">
      <c r="A71" s="19" t="s">
        <v>75</v>
      </c>
      <c r="B71" s="27">
        <v>2024</v>
      </c>
      <c r="C71" s="25" t="s">
        <v>88</v>
      </c>
      <c r="D71" s="25" t="s">
        <v>89</v>
      </c>
      <c r="E71" s="25">
        <v>0</v>
      </c>
      <c r="F71" s="28">
        <v>3387</v>
      </c>
      <c r="G71" s="25">
        <v>35</v>
      </c>
      <c r="H71" s="28">
        <v>2201.5500000000002</v>
      </c>
      <c r="I71" s="25"/>
      <c r="J71" s="28">
        <f>IF(ISNA(VLOOKUP(qryUS_AV_3850_2024[[#This Row],[Assembled Code]],Appendix!$B$3:$C$5,2,FALSE)),0,VLOOKUP(qryUS_AV_3850_2024[[#This Row],[Assembled Code]],Appendix!$B$3:$C$5,2,FALSE))</f>
        <v>0</v>
      </c>
      <c r="K71" s="29">
        <f>IF(qryUS_AV_3850_2024[[#This Row],[Discount1]]=0,50/100,qryUS_AV_3850_2024[[#This Row],[Discount1]]/100)</f>
        <v>0.35</v>
      </c>
      <c r="L7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2" spans="1:12" x14ac:dyDescent="0.3">
      <c r="A72" s="19" t="s">
        <v>75</v>
      </c>
      <c r="B72" s="27">
        <v>2024</v>
      </c>
      <c r="C72" s="25" t="s">
        <v>90</v>
      </c>
      <c r="D72" s="25" t="s">
        <v>91</v>
      </c>
      <c r="E72" s="25">
        <v>0</v>
      </c>
      <c r="F72" s="28">
        <v>1744</v>
      </c>
      <c r="G72" s="25">
        <v>35</v>
      </c>
      <c r="H72" s="28">
        <v>1133.5999999999999</v>
      </c>
      <c r="I72" s="25"/>
      <c r="J72" s="28">
        <f>IF(ISNA(VLOOKUP(qryUS_AV_3850_2024[[#This Row],[Assembled Code]],Appendix!$B$3:$C$5,2,FALSE)),0,VLOOKUP(qryUS_AV_3850_2024[[#This Row],[Assembled Code]],Appendix!$B$3:$C$5,2,FALSE))</f>
        <v>0</v>
      </c>
      <c r="K72" s="29">
        <f>IF(qryUS_AV_3850_2024[[#This Row],[Discount1]]=0,50/100,qryUS_AV_3850_2024[[#This Row],[Discount1]]/100)</f>
        <v>0.35</v>
      </c>
      <c r="L7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3" spans="1:12" x14ac:dyDescent="0.3">
      <c r="A73" s="19" t="s">
        <v>75</v>
      </c>
      <c r="B73" s="27">
        <v>2024</v>
      </c>
      <c r="C73" s="25" t="s">
        <v>92</v>
      </c>
      <c r="D73" s="25" t="s">
        <v>93</v>
      </c>
      <c r="E73" s="25">
        <v>0</v>
      </c>
      <c r="F73" s="28">
        <v>1344</v>
      </c>
      <c r="G73" s="25">
        <v>35</v>
      </c>
      <c r="H73" s="28">
        <v>873.6</v>
      </c>
      <c r="I73" s="25"/>
      <c r="J73" s="28">
        <f>IF(ISNA(VLOOKUP(qryUS_AV_3850_2024[[#This Row],[Assembled Code]],Appendix!$B$3:$C$5,2,FALSE)),0,VLOOKUP(qryUS_AV_3850_2024[[#This Row],[Assembled Code]],Appendix!$B$3:$C$5,2,FALSE))</f>
        <v>0</v>
      </c>
      <c r="K73" s="29">
        <f>IF(qryUS_AV_3850_2024[[#This Row],[Discount1]]=0,50/100,qryUS_AV_3850_2024[[#This Row],[Discount1]]/100)</f>
        <v>0.35</v>
      </c>
      <c r="L7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4" spans="1:12" x14ac:dyDescent="0.3">
      <c r="A74" s="19" t="s">
        <v>16</v>
      </c>
      <c r="B74" s="27">
        <v>2024</v>
      </c>
      <c r="C74" s="25" t="s">
        <v>94</v>
      </c>
      <c r="D74" s="25" t="s">
        <v>95</v>
      </c>
      <c r="E74" s="25">
        <v>0</v>
      </c>
      <c r="F74" s="28">
        <v>52</v>
      </c>
      <c r="G74" s="25">
        <v>0</v>
      </c>
      <c r="H74" s="28">
        <v>52</v>
      </c>
      <c r="I74" s="25"/>
      <c r="J74" s="28">
        <f>IF(ISNA(VLOOKUP(qryUS_AV_3850_2024[[#This Row],[Assembled Code]],Appendix!$B$3:$C$5,2,FALSE)),0,VLOOKUP(qryUS_AV_3850_2024[[#This Row],[Assembled Code]],Appendix!$B$3:$C$5,2,FALSE))</f>
        <v>0</v>
      </c>
      <c r="K74" s="29">
        <f>IF(qryUS_AV_3850_2024[[#This Row],[Discount1]]=0,50/100,qryUS_AV_3850_2024[[#This Row],[Discount1]]/100)</f>
        <v>0.5</v>
      </c>
      <c r="L7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5" spans="1:12" x14ac:dyDescent="0.3">
      <c r="A75" s="19" t="s">
        <v>16</v>
      </c>
      <c r="B75" s="27">
        <v>2024</v>
      </c>
      <c r="C75" s="25" t="s">
        <v>96</v>
      </c>
      <c r="D75" s="25" t="s">
        <v>97</v>
      </c>
      <c r="E75" s="25">
        <v>0</v>
      </c>
      <c r="F75" s="28">
        <v>73</v>
      </c>
      <c r="G75" s="25">
        <v>0</v>
      </c>
      <c r="H75" s="28">
        <v>73</v>
      </c>
      <c r="I75" s="25"/>
      <c r="J75" s="28">
        <f>IF(ISNA(VLOOKUP(qryUS_AV_3850_2024[[#This Row],[Assembled Code]],Appendix!$B$3:$C$5,2,FALSE)),0,VLOOKUP(qryUS_AV_3850_2024[[#This Row],[Assembled Code]],Appendix!$B$3:$C$5,2,FALSE))</f>
        <v>0</v>
      </c>
      <c r="K75" s="29">
        <f>IF(qryUS_AV_3850_2024[[#This Row],[Discount1]]=0,50/100,qryUS_AV_3850_2024[[#This Row],[Discount1]]/100)</f>
        <v>0.5</v>
      </c>
      <c r="L7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6" spans="1:12" x14ac:dyDescent="0.3">
      <c r="A76" s="19" t="s">
        <v>16</v>
      </c>
      <c r="B76" s="27">
        <v>2024</v>
      </c>
      <c r="C76" s="25" t="s">
        <v>98</v>
      </c>
      <c r="D76" s="25" t="s">
        <v>99</v>
      </c>
      <c r="E76" s="25">
        <v>0</v>
      </c>
      <c r="F76" s="28">
        <v>109</v>
      </c>
      <c r="G76" s="25">
        <v>0</v>
      </c>
      <c r="H76" s="28">
        <v>109</v>
      </c>
      <c r="I76" s="25"/>
      <c r="J76" s="28">
        <f>IF(ISNA(VLOOKUP(qryUS_AV_3850_2024[[#This Row],[Assembled Code]],Appendix!$B$3:$C$5,2,FALSE)),0,VLOOKUP(qryUS_AV_3850_2024[[#This Row],[Assembled Code]],Appendix!$B$3:$C$5,2,FALSE))</f>
        <v>0</v>
      </c>
      <c r="K76" s="29">
        <f>IF(qryUS_AV_3850_2024[[#This Row],[Discount1]]=0,50/100,qryUS_AV_3850_2024[[#This Row],[Discount1]]/100)</f>
        <v>0.5</v>
      </c>
      <c r="L7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7" spans="1:12" x14ac:dyDescent="0.3">
      <c r="A77" s="19" t="s">
        <v>16</v>
      </c>
      <c r="B77" s="27">
        <v>2024</v>
      </c>
      <c r="C77" s="25" t="s">
        <v>100</v>
      </c>
      <c r="D77" s="25" t="s">
        <v>101</v>
      </c>
      <c r="E77" s="25">
        <v>0</v>
      </c>
      <c r="F77" s="28">
        <v>234</v>
      </c>
      <c r="G77" s="25">
        <v>0</v>
      </c>
      <c r="H77" s="28">
        <v>234</v>
      </c>
      <c r="I77" s="25"/>
      <c r="J77" s="28">
        <f>IF(ISNA(VLOOKUP(qryUS_AV_3850_2024[[#This Row],[Assembled Code]],Appendix!$B$3:$C$5,2,FALSE)),0,VLOOKUP(qryUS_AV_3850_2024[[#This Row],[Assembled Code]],Appendix!$B$3:$C$5,2,FALSE))</f>
        <v>0</v>
      </c>
      <c r="K77" s="29">
        <f>IF(qryUS_AV_3850_2024[[#This Row],[Discount1]]=0,50/100,qryUS_AV_3850_2024[[#This Row],[Discount1]]/100)</f>
        <v>0.5</v>
      </c>
      <c r="L7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8" spans="1:12" x14ac:dyDescent="0.3">
      <c r="A78" s="19" t="s">
        <v>102</v>
      </c>
      <c r="B78" s="27">
        <v>2024</v>
      </c>
      <c r="C78" s="25" t="s">
        <v>103</v>
      </c>
      <c r="D78" s="25" t="s">
        <v>104</v>
      </c>
      <c r="E78" s="25">
        <v>0</v>
      </c>
      <c r="F78" s="28">
        <v>1069</v>
      </c>
      <c r="G78" s="25">
        <v>0</v>
      </c>
      <c r="H78" s="28">
        <v>1069</v>
      </c>
      <c r="I78" s="25"/>
      <c r="J78" s="28">
        <f>IF(ISNA(VLOOKUP(qryUS_AV_3850_2024[[#This Row],[Assembled Code]],Appendix!$B$3:$C$5,2,FALSE)),0,VLOOKUP(qryUS_AV_3850_2024[[#This Row],[Assembled Code]],Appendix!$B$3:$C$5,2,FALSE))</f>
        <v>0</v>
      </c>
      <c r="K78" s="29">
        <f>IF(qryUS_AV_3850_2024[[#This Row],[Discount1]]=0,50/100,qryUS_AV_3850_2024[[#This Row],[Discount1]]/100)</f>
        <v>0.5</v>
      </c>
      <c r="L7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79" spans="1:12" x14ac:dyDescent="0.3">
      <c r="A79" s="19" t="s">
        <v>102</v>
      </c>
      <c r="B79" s="27">
        <v>2024</v>
      </c>
      <c r="C79" s="25" t="s">
        <v>105</v>
      </c>
      <c r="D79" s="25" t="s">
        <v>106</v>
      </c>
      <c r="E79" s="25">
        <v>0</v>
      </c>
      <c r="F79" s="28">
        <v>958</v>
      </c>
      <c r="G79" s="25">
        <v>0</v>
      </c>
      <c r="H79" s="28">
        <v>958</v>
      </c>
      <c r="I79" s="25"/>
      <c r="J79" s="28">
        <f>IF(ISNA(VLOOKUP(qryUS_AV_3850_2024[[#This Row],[Assembled Code]],Appendix!$B$3:$C$5,2,FALSE)),0,VLOOKUP(qryUS_AV_3850_2024[[#This Row],[Assembled Code]],Appendix!$B$3:$C$5,2,FALSE))</f>
        <v>0</v>
      </c>
      <c r="K79" s="29">
        <f>IF(qryUS_AV_3850_2024[[#This Row],[Discount1]]=0,50/100,qryUS_AV_3850_2024[[#This Row],[Discount1]]/100)</f>
        <v>0.5</v>
      </c>
      <c r="L7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0" spans="1:12" x14ac:dyDescent="0.3">
      <c r="A80" s="19" t="s">
        <v>102</v>
      </c>
      <c r="B80" s="27">
        <v>2024</v>
      </c>
      <c r="C80" s="25" t="s">
        <v>107</v>
      </c>
      <c r="D80" s="25" t="s">
        <v>108</v>
      </c>
      <c r="E80" s="25">
        <v>0</v>
      </c>
      <c r="F80" s="28">
        <v>1069</v>
      </c>
      <c r="G80" s="25">
        <v>0</v>
      </c>
      <c r="H80" s="28">
        <v>1069</v>
      </c>
      <c r="I80" s="25"/>
      <c r="J80" s="28">
        <f>IF(ISNA(VLOOKUP(qryUS_AV_3850_2024[[#This Row],[Assembled Code]],Appendix!$B$3:$C$5,2,FALSE)),0,VLOOKUP(qryUS_AV_3850_2024[[#This Row],[Assembled Code]],Appendix!$B$3:$C$5,2,FALSE))</f>
        <v>0</v>
      </c>
      <c r="K80" s="29">
        <f>IF(qryUS_AV_3850_2024[[#This Row],[Discount1]]=0,50/100,qryUS_AV_3850_2024[[#This Row],[Discount1]]/100)</f>
        <v>0.5</v>
      </c>
      <c r="L8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1" spans="1:12" x14ac:dyDescent="0.3">
      <c r="A81" s="19" t="s">
        <v>102</v>
      </c>
      <c r="B81" s="27">
        <v>2024</v>
      </c>
      <c r="C81" s="25" t="s">
        <v>109</v>
      </c>
      <c r="D81" s="25" t="s">
        <v>110</v>
      </c>
      <c r="E81" s="25">
        <v>0</v>
      </c>
      <c r="F81" s="28">
        <v>958</v>
      </c>
      <c r="G81" s="25">
        <v>0</v>
      </c>
      <c r="H81" s="28">
        <v>958</v>
      </c>
      <c r="I81" s="25"/>
      <c r="J81" s="28">
        <f>IF(ISNA(VLOOKUP(qryUS_AV_3850_2024[[#This Row],[Assembled Code]],Appendix!$B$3:$C$5,2,FALSE)),0,VLOOKUP(qryUS_AV_3850_2024[[#This Row],[Assembled Code]],Appendix!$B$3:$C$5,2,FALSE))</f>
        <v>0</v>
      </c>
      <c r="K81" s="29">
        <f>IF(qryUS_AV_3850_2024[[#This Row],[Discount1]]=0,50/100,qryUS_AV_3850_2024[[#This Row],[Discount1]]/100)</f>
        <v>0.5</v>
      </c>
      <c r="L8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2" spans="1:12" x14ac:dyDescent="0.3">
      <c r="A82" s="19" t="s">
        <v>9</v>
      </c>
      <c r="B82" s="27">
        <v>2024</v>
      </c>
      <c r="C82" s="25" t="s">
        <v>111</v>
      </c>
      <c r="D82" s="25" t="s">
        <v>112</v>
      </c>
      <c r="E82" s="25">
        <v>0</v>
      </c>
      <c r="F82" s="28">
        <v>809.49</v>
      </c>
      <c r="G82" s="25">
        <v>0</v>
      </c>
      <c r="H82" s="28">
        <v>809.49</v>
      </c>
      <c r="I82" s="25"/>
      <c r="J82" s="28">
        <f>IF(ISNA(VLOOKUP(qryUS_AV_3850_2024[[#This Row],[Assembled Code]],Appendix!$B$3:$C$5,2,FALSE)),0,VLOOKUP(qryUS_AV_3850_2024[[#This Row],[Assembled Code]],Appendix!$B$3:$C$5,2,FALSE))</f>
        <v>0</v>
      </c>
      <c r="K82" s="29">
        <f>IF(qryUS_AV_3850_2024[[#This Row],[Discount1]]=0,50/100,qryUS_AV_3850_2024[[#This Row],[Discount1]]/100)</f>
        <v>0.5</v>
      </c>
      <c r="L8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3" spans="1:12" x14ac:dyDescent="0.3">
      <c r="A83" s="19" t="s">
        <v>9</v>
      </c>
      <c r="B83" s="27">
        <v>2024</v>
      </c>
      <c r="C83" s="25" t="s">
        <v>113</v>
      </c>
      <c r="D83" s="25" t="s">
        <v>114</v>
      </c>
      <c r="E83" s="25">
        <v>0</v>
      </c>
      <c r="F83" s="28">
        <v>877.66</v>
      </c>
      <c r="G83" s="25">
        <v>0</v>
      </c>
      <c r="H83" s="28">
        <v>877.66</v>
      </c>
      <c r="I83" s="25"/>
      <c r="J83" s="28">
        <f>IF(ISNA(VLOOKUP(qryUS_AV_3850_2024[[#This Row],[Assembled Code]],Appendix!$B$3:$C$5,2,FALSE)),0,VLOOKUP(qryUS_AV_3850_2024[[#This Row],[Assembled Code]],Appendix!$B$3:$C$5,2,FALSE))</f>
        <v>0</v>
      </c>
      <c r="K83" s="29">
        <f>IF(qryUS_AV_3850_2024[[#This Row],[Discount1]]=0,50/100,qryUS_AV_3850_2024[[#This Row],[Discount1]]/100)</f>
        <v>0.5</v>
      </c>
      <c r="L8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4" spans="1:12" x14ac:dyDescent="0.3">
      <c r="A84" s="19" t="s">
        <v>9</v>
      </c>
      <c r="B84" s="27">
        <v>2024</v>
      </c>
      <c r="C84" s="25" t="s">
        <v>115</v>
      </c>
      <c r="D84" s="25" t="s">
        <v>116</v>
      </c>
      <c r="E84" s="25">
        <v>0</v>
      </c>
      <c r="F84" s="28">
        <v>625.25</v>
      </c>
      <c r="G84" s="25">
        <v>0</v>
      </c>
      <c r="H84" s="28">
        <v>625.25</v>
      </c>
      <c r="I84" s="25"/>
      <c r="J84" s="28">
        <f>IF(ISNA(VLOOKUP(qryUS_AV_3850_2024[[#This Row],[Assembled Code]],Appendix!$B$3:$C$5,2,FALSE)),0,VLOOKUP(qryUS_AV_3850_2024[[#This Row],[Assembled Code]],Appendix!$B$3:$C$5,2,FALSE))</f>
        <v>0</v>
      </c>
      <c r="K84" s="29">
        <f>IF(qryUS_AV_3850_2024[[#This Row],[Discount1]]=0,50/100,qryUS_AV_3850_2024[[#This Row],[Discount1]]/100)</f>
        <v>0.5</v>
      </c>
      <c r="L84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5" spans="1:12" x14ac:dyDescent="0.3">
      <c r="A85" s="19" t="s">
        <v>9</v>
      </c>
      <c r="B85" s="27">
        <v>2024</v>
      </c>
      <c r="C85" s="25" t="s">
        <v>117</v>
      </c>
      <c r="D85" s="25" t="s">
        <v>118</v>
      </c>
      <c r="E85" s="25">
        <v>0</v>
      </c>
      <c r="F85" s="28">
        <v>673.7</v>
      </c>
      <c r="G85" s="25">
        <v>0</v>
      </c>
      <c r="H85" s="28">
        <v>673.7</v>
      </c>
      <c r="I85" s="25"/>
      <c r="J85" s="28">
        <f>IF(ISNA(VLOOKUP(qryUS_AV_3850_2024[[#This Row],[Assembled Code]],Appendix!$B$3:$C$5,2,FALSE)),0,VLOOKUP(qryUS_AV_3850_2024[[#This Row],[Assembled Code]],Appendix!$B$3:$C$5,2,FALSE))</f>
        <v>0</v>
      </c>
      <c r="K85" s="29">
        <f>IF(qryUS_AV_3850_2024[[#This Row],[Discount1]]=0,50/100,qryUS_AV_3850_2024[[#This Row],[Discount1]]/100)</f>
        <v>0.5</v>
      </c>
      <c r="L85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6" spans="1:12" x14ac:dyDescent="0.3">
      <c r="A86" s="19" t="s">
        <v>9</v>
      </c>
      <c r="B86" s="27">
        <v>2024</v>
      </c>
      <c r="C86" s="25" t="s">
        <v>119</v>
      </c>
      <c r="D86" s="25" t="s">
        <v>166</v>
      </c>
      <c r="E86" s="25">
        <v>0</v>
      </c>
      <c r="F86" s="28">
        <v>308.94</v>
      </c>
      <c r="G86" s="25">
        <v>0</v>
      </c>
      <c r="H86" s="28">
        <v>308.94</v>
      </c>
      <c r="I86" s="25"/>
      <c r="J86" s="28">
        <f>IF(ISNA(VLOOKUP(qryUS_AV_3850_2024[[#This Row],[Assembled Code]],Appendix!$B$3:$C$5,2,FALSE)),0,VLOOKUP(qryUS_AV_3850_2024[[#This Row],[Assembled Code]],Appendix!$B$3:$C$5,2,FALSE))</f>
        <v>0</v>
      </c>
      <c r="K86" s="29">
        <f>IF(qryUS_AV_3850_2024[[#This Row],[Discount1]]=0,50/100,qryUS_AV_3850_2024[[#This Row],[Discount1]]/100)</f>
        <v>0.5</v>
      </c>
      <c r="L86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7" spans="1:12" x14ac:dyDescent="0.3">
      <c r="A87" s="19" t="s">
        <v>9</v>
      </c>
      <c r="B87" s="27">
        <v>2024</v>
      </c>
      <c r="C87" s="25" t="s">
        <v>120</v>
      </c>
      <c r="D87" s="25" t="s">
        <v>121</v>
      </c>
      <c r="E87" s="25">
        <v>0</v>
      </c>
      <c r="F87" s="28">
        <v>84</v>
      </c>
      <c r="G87" s="25">
        <v>0</v>
      </c>
      <c r="H87" s="28">
        <v>84</v>
      </c>
      <c r="I87" s="25"/>
      <c r="J87" s="28">
        <f>IF(ISNA(VLOOKUP(qryUS_AV_3850_2024[[#This Row],[Assembled Code]],Appendix!$B$3:$C$5,2,FALSE)),0,VLOOKUP(qryUS_AV_3850_2024[[#This Row],[Assembled Code]],Appendix!$B$3:$C$5,2,FALSE))</f>
        <v>0</v>
      </c>
      <c r="K87" s="29">
        <f>IF(qryUS_AV_3850_2024[[#This Row],[Discount1]]=0,50/100,qryUS_AV_3850_2024[[#This Row],[Discount1]]/100)</f>
        <v>0.5</v>
      </c>
      <c r="L87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8" spans="1:12" x14ac:dyDescent="0.3">
      <c r="A88" s="19" t="s">
        <v>9</v>
      </c>
      <c r="B88" s="27">
        <v>2024</v>
      </c>
      <c r="C88" s="25" t="s">
        <v>122</v>
      </c>
      <c r="D88" s="25" t="s">
        <v>123</v>
      </c>
      <c r="E88" s="25">
        <v>0</v>
      </c>
      <c r="F88" s="28">
        <v>284</v>
      </c>
      <c r="G88" s="25">
        <v>0</v>
      </c>
      <c r="H88" s="28">
        <v>284</v>
      </c>
      <c r="I88" s="25"/>
      <c r="J88" s="28">
        <f>IF(ISNA(VLOOKUP(qryUS_AV_3850_2024[[#This Row],[Assembled Code]],Appendix!$B$3:$C$5,2,FALSE)),0,VLOOKUP(qryUS_AV_3850_2024[[#This Row],[Assembled Code]],Appendix!$B$3:$C$5,2,FALSE))</f>
        <v>0</v>
      </c>
      <c r="K88" s="29">
        <f>IF(qryUS_AV_3850_2024[[#This Row],[Discount1]]=0,50/100,qryUS_AV_3850_2024[[#This Row],[Discount1]]/100)</f>
        <v>0.5</v>
      </c>
      <c r="L88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89" spans="1:12" x14ac:dyDescent="0.3">
      <c r="A89" s="19" t="s">
        <v>9</v>
      </c>
      <c r="B89" s="27">
        <v>2024</v>
      </c>
      <c r="C89" s="25" t="s">
        <v>124</v>
      </c>
      <c r="D89" s="25" t="s">
        <v>125</v>
      </c>
      <c r="E89" s="25">
        <v>0</v>
      </c>
      <c r="F89" s="28">
        <v>1171</v>
      </c>
      <c r="G89" s="25">
        <v>0</v>
      </c>
      <c r="H89" s="28">
        <v>1171</v>
      </c>
      <c r="I89" s="25"/>
      <c r="J89" s="28">
        <f>IF(ISNA(VLOOKUP(qryUS_AV_3850_2024[[#This Row],[Assembled Code]],Appendix!$B$3:$C$5,2,FALSE)),0,VLOOKUP(qryUS_AV_3850_2024[[#This Row],[Assembled Code]],Appendix!$B$3:$C$5,2,FALSE))</f>
        <v>0</v>
      </c>
      <c r="K89" s="29">
        <f>IF(qryUS_AV_3850_2024[[#This Row],[Discount1]]=0,50/100,qryUS_AV_3850_2024[[#This Row],[Discount1]]/100)</f>
        <v>0.5</v>
      </c>
      <c r="L89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0" spans="1:12" x14ac:dyDescent="0.3">
      <c r="A90" s="19" t="s">
        <v>9</v>
      </c>
      <c r="B90" s="27">
        <v>2024</v>
      </c>
      <c r="C90" s="25" t="s">
        <v>126</v>
      </c>
      <c r="D90" s="25" t="s">
        <v>127</v>
      </c>
      <c r="E90" s="25">
        <v>0</v>
      </c>
      <c r="F90" s="28">
        <v>345</v>
      </c>
      <c r="G90" s="25">
        <v>0</v>
      </c>
      <c r="H90" s="28">
        <v>345</v>
      </c>
      <c r="I90" s="25"/>
      <c r="J90" s="28">
        <f>IF(ISNA(VLOOKUP(qryUS_AV_3850_2024[[#This Row],[Assembled Code]],Appendix!$B$3:$C$5,2,FALSE)),0,VLOOKUP(qryUS_AV_3850_2024[[#This Row],[Assembled Code]],Appendix!$B$3:$C$5,2,FALSE))</f>
        <v>0</v>
      </c>
      <c r="K90" s="29">
        <f>IF(qryUS_AV_3850_2024[[#This Row],[Discount1]]=0,50/100,qryUS_AV_3850_2024[[#This Row],[Discount1]]/100)</f>
        <v>0.5</v>
      </c>
      <c r="L90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1" spans="1:12" x14ac:dyDescent="0.3">
      <c r="A91" s="19" t="s">
        <v>9</v>
      </c>
      <c r="B91" s="27">
        <v>2024</v>
      </c>
      <c r="C91" s="25" t="s">
        <v>128</v>
      </c>
      <c r="D91" s="25" t="s">
        <v>129</v>
      </c>
      <c r="E91" s="25">
        <v>0</v>
      </c>
      <c r="F91" s="28">
        <v>205</v>
      </c>
      <c r="G91" s="25">
        <v>0</v>
      </c>
      <c r="H91" s="28">
        <v>205</v>
      </c>
      <c r="I91" s="25"/>
      <c r="J91" s="28">
        <f>IF(ISNA(VLOOKUP(qryUS_AV_3850_2024[[#This Row],[Assembled Code]],Appendix!$B$3:$C$5,2,FALSE)),0,VLOOKUP(qryUS_AV_3850_2024[[#This Row],[Assembled Code]],Appendix!$B$3:$C$5,2,FALSE))</f>
        <v>0</v>
      </c>
      <c r="K91" s="29">
        <f>IF(qryUS_AV_3850_2024[[#This Row],[Discount1]]=0,50/100,qryUS_AV_3850_2024[[#This Row],[Discount1]]/100)</f>
        <v>0.5</v>
      </c>
      <c r="L91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2" spans="1:12" x14ac:dyDescent="0.3">
      <c r="A92" s="19" t="s">
        <v>9</v>
      </c>
      <c r="B92" s="27">
        <v>2024</v>
      </c>
      <c r="C92" s="25" t="s">
        <v>130</v>
      </c>
      <c r="D92" s="25" t="s">
        <v>131</v>
      </c>
      <c r="E92" s="25">
        <v>0</v>
      </c>
      <c r="F92" s="31">
        <v>879</v>
      </c>
      <c r="G92" s="25">
        <v>0</v>
      </c>
      <c r="H92" s="31">
        <v>879</v>
      </c>
      <c r="I92" s="25"/>
      <c r="J92" s="31">
        <f>IF(ISNA(VLOOKUP(qryUS_AV_3850_2024[[#This Row],[Assembled Code]],Appendix!$B$3:$C$5,2,FALSE)),0,VLOOKUP(qryUS_AV_3850_2024[[#This Row],[Assembled Code]],Appendix!$B$3:$C$5,2,FALSE))</f>
        <v>0</v>
      </c>
      <c r="K92" s="32">
        <f>IF(qryUS_AV_3850_2024[[#This Row],[Discount1]]=0,50/100,qryUS_AV_3850_2024[[#This Row],[Discount1]]/100)</f>
        <v>0.5</v>
      </c>
      <c r="L92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3" spans="1:12" x14ac:dyDescent="0.3">
      <c r="A93" s="19" t="s">
        <v>9</v>
      </c>
      <c r="B93" s="27">
        <v>2024</v>
      </c>
      <c r="C93" s="25" t="s">
        <v>132</v>
      </c>
      <c r="D93" s="25" t="s">
        <v>133</v>
      </c>
      <c r="E93" s="25">
        <v>0</v>
      </c>
      <c r="F93" s="31">
        <v>248</v>
      </c>
      <c r="G93" s="25">
        <v>0</v>
      </c>
      <c r="H93" s="31">
        <v>248</v>
      </c>
      <c r="I93" s="25"/>
      <c r="J93" s="31">
        <f>IF(ISNA(VLOOKUP(qryUS_AV_3850_2024[[#This Row],[Assembled Code]],Appendix!$B$3:$C$5,2,FALSE)),0,VLOOKUP(qryUS_AV_3850_2024[[#This Row],[Assembled Code]],Appendix!$B$3:$C$5,2,FALSE))</f>
        <v>0</v>
      </c>
      <c r="K93" s="32">
        <f>IF(qryUS_AV_3850_2024[[#This Row],[Discount1]]=0,50/100,qryUS_AV_3850_2024[[#This Row],[Discount1]]/100)</f>
        <v>0.5</v>
      </c>
      <c r="L93" s="30">
        <f>IF(qryUS_AV_3850_2024[[#This Row],[Assembled Code]]&gt;=999,IF(qryUS_AV_3850_2024[[#This Row],[Discount1]]=0,ROUND(qryUS_AV_3850_2024[[#This Row],[MSRP]]-(qryUS_AV_3850_2024[[#This Row],[MSRP]]*qryUS_AV_3850_2024[[#This Row],[Discount]])+qryUS_AV_3850_2024[[#This Row],[Assembled Cost]],2),qryUS_AV_3850_2024[[#This Row],[Unit Price]]+qryUS_AV_3850_2024[[#This Row],[Assembled Cost]]),0)</f>
        <v>0</v>
      </c>
    </row>
    <row r="94" spans="1:12" x14ac:dyDescent="0.3">
      <c r="B94" s="7"/>
      <c r="F94" s="8"/>
      <c r="H94" s="8"/>
      <c r="L94" s="9"/>
    </row>
    <row r="95" spans="1:12" x14ac:dyDescent="0.3">
      <c r="B95" s="21" t="s">
        <v>138</v>
      </c>
      <c r="C95" s="22"/>
      <c r="D95" s="22"/>
      <c r="E95" s="22"/>
      <c r="F95" s="22"/>
      <c r="G95" s="22"/>
      <c r="H95" s="22"/>
      <c r="I95" s="22"/>
      <c r="J95" s="22"/>
      <c r="K95" s="22"/>
      <c r="L95" s="23"/>
    </row>
    <row r="96" spans="1:12" x14ac:dyDescent="0.3">
      <c r="B96" s="14"/>
      <c r="F96" s="8"/>
      <c r="H96" s="8"/>
      <c r="L96" s="9"/>
    </row>
    <row r="97" spans="2:12" x14ac:dyDescent="0.3">
      <c r="B97" s="14"/>
      <c r="C97" s="15"/>
      <c r="D97" s="6"/>
      <c r="F97" s="8"/>
      <c r="H97" s="8"/>
      <c r="L97" s="9"/>
    </row>
    <row r="98" spans="2:12" x14ac:dyDescent="0.3">
      <c r="B98" s="14"/>
      <c r="C98" s="15" t="s">
        <v>140</v>
      </c>
      <c r="D98" s="6" t="s">
        <v>139</v>
      </c>
      <c r="F98" s="8"/>
      <c r="H98" s="8"/>
      <c r="L98" s="9"/>
    </row>
    <row r="99" spans="2:12" x14ac:dyDescent="0.3">
      <c r="B99" s="14"/>
      <c r="D99" s="1" t="s">
        <v>160</v>
      </c>
      <c r="F99" s="8"/>
      <c r="H99" s="8"/>
      <c r="L99" s="9"/>
    </row>
    <row r="100" spans="2:12" x14ac:dyDescent="0.3">
      <c r="B100" s="14"/>
      <c r="C100" s="16" t="s">
        <v>141</v>
      </c>
      <c r="D100" s="1" t="s">
        <v>201</v>
      </c>
      <c r="F100" s="8"/>
      <c r="H100" s="8"/>
      <c r="L100" s="9"/>
    </row>
    <row r="101" spans="2:12" x14ac:dyDescent="0.3">
      <c r="B101" s="14"/>
      <c r="D101" s="17" t="s">
        <v>143</v>
      </c>
      <c r="F101" s="8"/>
      <c r="H101" s="8"/>
      <c r="L101" s="9"/>
    </row>
    <row r="102" spans="2:12" x14ac:dyDescent="0.3">
      <c r="B102" s="14"/>
      <c r="C102" s="18" t="s">
        <v>175</v>
      </c>
      <c r="D102" s="1"/>
      <c r="F102" s="8"/>
      <c r="H102" s="8"/>
      <c r="L102" s="9"/>
    </row>
    <row r="103" spans="2:12" x14ac:dyDescent="0.3">
      <c r="B103" s="10"/>
      <c r="C103" s="11"/>
      <c r="D103" s="11"/>
      <c r="E103" s="11"/>
      <c r="F103" s="12"/>
      <c r="G103" s="11"/>
      <c r="H103" s="12"/>
      <c r="I103" s="11"/>
      <c r="J103" s="11"/>
      <c r="K103" s="11"/>
      <c r="L103" s="13"/>
    </row>
  </sheetData>
  <mergeCells count="3">
    <mergeCell ref="B1:L1"/>
    <mergeCell ref="B2:L2"/>
    <mergeCell ref="B95:L95"/>
  </mergeCells>
  <phoneticPr fontId="7" type="noConversion"/>
  <printOptions horizontalCentered="1"/>
  <pageMargins left="0.23622047244094491" right="0.23622047244094491" top="0.51181102362204722" bottom="0.74803149606299213" header="0.31496062992125984" footer="0.31496062992125984"/>
  <pageSetup scale="74" orientation="portrait" r:id="rId1"/>
  <headerFooter>
    <oddFooter>&amp;L&amp;7US-AV-3850-2024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2412-C12C-4B52-A5A5-668FB24E930A}">
  <dimension ref="B2:C5"/>
  <sheetViews>
    <sheetView workbookViewId="0">
      <selection activeCell="B6" sqref="B6"/>
    </sheetView>
  </sheetViews>
  <sheetFormatPr defaultRowHeight="14.4" x14ac:dyDescent="0.3"/>
  <cols>
    <col min="2" max="2" width="16" bestFit="1" customWidth="1"/>
    <col min="3" max="3" width="17.5546875" bestFit="1" customWidth="1"/>
  </cols>
  <sheetData>
    <row r="2" spans="2:3" x14ac:dyDescent="0.3">
      <c r="B2" s="3" t="s">
        <v>8</v>
      </c>
      <c r="C2" s="3" t="s">
        <v>137</v>
      </c>
    </row>
    <row r="3" spans="2:3" x14ac:dyDescent="0.3">
      <c r="B3" s="4">
        <v>999</v>
      </c>
      <c r="C3" s="5">
        <v>0</v>
      </c>
    </row>
    <row r="4" spans="2:3" x14ac:dyDescent="0.3">
      <c r="B4" s="4">
        <v>999.01</v>
      </c>
      <c r="C4" s="5">
        <v>150</v>
      </c>
    </row>
    <row r="5" spans="2:3" x14ac:dyDescent="0.3">
      <c r="B5" s="4">
        <v>999.02</v>
      </c>
      <c r="C5" s="5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7 e e 7 0 0 b - 6 f 2 1 - 4 e 4 4 - 8 3 0 5 - e 7 4 e b d 5 d 8 9 f 3 "   x m l n s = " h t t p : / / s c h e m a s . m i c r o s o f t . c o m / D a t a M a s h u p " > A A A A A O E D A A B Q S w M E F A A C A A g A J J p e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A k m l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p e W c q Z 6 q 3 c A A A A P A E A A B M A H A B G b 3 J t d W x h c y 9 T Z W N 0 a W 9 u M S 5 t I K I Y A C i g F A A A A A A A A A A A A A A A A A A A A A A A A A A A A H 3 P w W r C Q B A G 4 H s g 7 7 C s U B S S Y F M F Q X I Q R S i 0 R V j a S z b I u A 5 m M W 7 a 2 V E o p e + u y x 5 6 k c 7 l Z / 7 D 8 I 1 H w 7 Z 3 Q s V 8 n K d J m v g W C P d i I L / o + 1 3 l i 4 / 8 a T Y d 5 + W 4 n E h R i Q 4 5 T c R t V H 8 m g 7 d m Y Q x 6 X 6 y A Y Q c e h 2 v b Y b H s H a N j P 5 R a t 9 D p t V i R v a B W 0 K E X D + I V 6 I h s 3 S E 2 e k P W h C 0 k v l j P B R i z 3 8 l R J u o l I T C + w c U e I D g 3 1 H 8 i s U V f M Z 2 x G W V R N J D b P / M 0 m s t g j t S f W p k W T 1 B J m T 0 z n q p 7 H z a / d X i k S R P r / r s 6 v w J Q S w E C L Q A U A A I A C A A k m l 5 Z e M x E Y q M A A A D 1 A A A A E g A A A A A A A A A A A A A A A A A A A A A A Q 2 9 u Z m l n L 1 B h Y 2 t h Z 2 U u e G 1 s U E s B A i 0 A F A A C A A g A J J p e W Q / K 6 a u k A A A A 6 Q A A A B M A A A A A A A A A A A A A A A A A 7 w A A A F t D b 2 5 0 Z W 5 0 X 1 R 5 c G V z X S 5 4 b W x Q S w E C L Q A U A A I A C A A k m l 5 Z y p n q r d w A A A A 8 A Q A A E w A A A A A A A A A A A A A A A A D g A Q A A R m 9 y b X V s Y X M v U 2 V j d G l v b j E u b V B L B Q Y A A A A A A w A D A M I A A A A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c D g A A A A A A A H o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x c n l V U y 1 B V i 0 z O D U w L T I w M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i I g L z 4 8 R W 5 0 c n k g V H l w Z T 0 i U m V j b 3 Z l c n l U Y X J n Z X R S b 3 c i I F Z h b H V l P S J s N C I g L z 4 8 R W 5 0 c n k g V H l w Z T 0 i R m l s b F R h c m d l d C I g V m F s d W U 9 I n N x c n l V U 1 9 B V l 8 z O D U w X z I w M j Q i I C 8 + P E V u d H J 5 I F R 5 c G U 9 I k Z p b G x l Z E N v b X B s Z X R l U m V z d W x 0 V G 9 X b 3 J r c 2 h l Z X Q i I F Z h b H V l P S J s M S I g L z 4 8 R W 5 0 c n k g V H l w Z T 0 i U X V l c n l J R C I g V m F s d W U 9 I n N j O W R k O D F h Z C 1 k M 2 F m L T Q 5 N T c t O T k 0 Z S 1 j N D N i N T M x M D R k Z D M i I C 8 + P E V u d H J 5 I F R 5 c G U 9 I k Z p b G x M Y X N 0 V X B k Y X R l Z C I g V m F s d W U 9 I m Q y M D I 0 L T E w L T M w V D I z O j E 2 O j U 0 L j U 2 N T c 1 M j l a I i A v P j x F b n R y e S B U e X B l P S J G a W x s Q 2 9 s d W 1 u V H l w Z X M i I F Z h b H V l P S J z Q m d 3 R 0 J n U U V C Q V V F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Q 2 F 0 Y W x v Z y B O Y W 1 l J n F 1 b 3 Q 7 L C Z x d W 9 0 O 1 l l Y X I m c X V v d D s s J n F 1 b 3 Q 7 S X R l b S Z x d W 9 0 O y w m c X V v d D t E Z X N j c m l w d G l v b i Z x d W 9 0 O y w m c X V v d D t T a G 9 3 J n F 1 b 3 Q 7 L C Z x d W 9 0 O 0 1 T U l A m c X V v d D s s J n F 1 b 3 Q 7 R G l z Y 2 9 1 b n Q x J n F 1 b 3 Q 7 L C Z x d W 9 0 O 1 V u a X Q g U H J p Y 2 U m c X V v d D s s J n F 1 b 3 Q 7 Q X N z Z W 1 i b G V k I E N v Z G U m c X V v d D t d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F y e V V T L U F W L T M 4 N T A t M j A y N C 9 B d X R v U m V t b 3 Z l Z E N v b H V t b n M x L n t D Y X R h b G 9 n I E 5 h b W U s M H 0 m c X V v d D s s J n F 1 b 3 Q 7 U 2 V j d G l v b j E v c X J 5 V V M t Q V Y t M z g 1 M C 0 y M D I 0 L 0 F 1 d G 9 S Z W 1 v d m V k Q 2 9 s d W 1 u c z E u e 1 l l Y X I s M X 0 m c X V v d D s s J n F 1 b 3 Q 7 U 2 V j d G l v b j E v c X J 5 V V M t Q V Y t M z g 1 M C 0 y M D I 0 L 0 F 1 d G 9 S Z W 1 v d m V k Q 2 9 s d W 1 u c z E u e 0 l 0 Z W 0 s M n 0 m c X V v d D s s J n F 1 b 3 Q 7 U 2 V j d G l v b j E v c X J 5 V V M t Q V Y t M z g 1 M C 0 y M D I 0 L 0 F 1 d G 9 S Z W 1 v d m V k Q 2 9 s d W 1 u c z E u e 0 R l c 2 N y a X B 0 a W 9 u L D N 9 J n F 1 b 3 Q 7 L C Z x d W 9 0 O 1 N l Y 3 R p b 2 4 x L 3 F y e V V T L U F W L T M 4 N T A t M j A y N C 9 B d X R v U m V t b 3 Z l Z E N v b H V t b n M x L n t T a G 9 3 L D R 9 J n F 1 b 3 Q 7 L C Z x d W 9 0 O 1 N l Y 3 R p b 2 4 x L 3 F y e V V T L U F W L T M 4 N T A t M j A y N C 9 B d X R v U m V t b 3 Z l Z E N v b H V t b n M x L n t N U 1 J Q L D V 9 J n F 1 b 3 Q 7 L C Z x d W 9 0 O 1 N l Y 3 R p b 2 4 x L 3 F y e V V T L U F W L T M 4 N T A t M j A y N C 9 B d X R v U m V t b 3 Z l Z E N v b H V t b n M x L n t E a X N j b 3 V u d D E s N n 0 m c X V v d D s s J n F 1 b 3 Q 7 U 2 V j d G l v b j E v c X J 5 V V M t Q V Y t M z g 1 M C 0 y M D I 0 L 0 F 1 d G 9 S Z W 1 v d m V k Q 2 9 s d W 1 u c z E u e 1 V u a X Q g U H J p Y 2 U s N 3 0 m c X V v d D s s J n F 1 b 3 Q 7 U 2 V j d G l v b j E v c X J 5 V V M t Q V Y t M z g 1 M C 0 y M D I 0 L 0 F 1 d G 9 S Z W 1 v d m V k Q 2 9 s d W 1 u c z E u e 0 F z c 2 V t Y m x l Z C B D b 2 R l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3 F y e V V T L U F W L T M 4 N T A t M j A y N C 9 B d X R v U m V t b 3 Z l Z E N v b H V t b n M x L n t D Y X R h b G 9 n I E 5 h b W U s M H 0 m c X V v d D s s J n F 1 b 3 Q 7 U 2 V j d G l v b j E v c X J 5 V V M t Q V Y t M z g 1 M C 0 y M D I 0 L 0 F 1 d G 9 S Z W 1 v d m V k Q 2 9 s d W 1 u c z E u e 1 l l Y X I s M X 0 m c X V v d D s s J n F 1 b 3 Q 7 U 2 V j d G l v b j E v c X J 5 V V M t Q V Y t M z g 1 M C 0 y M D I 0 L 0 F 1 d G 9 S Z W 1 v d m V k Q 2 9 s d W 1 u c z E u e 0 l 0 Z W 0 s M n 0 m c X V v d D s s J n F 1 b 3 Q 7 U 2 V j d G l v b j E v c X J 5 V V M t Q V Y t M z g 1 M C 0 y M D I 0 L 0 F 1 d G 9 S Z W 1 v d m V k Q 2 9 s d W 1 u c z E u e 0 R l c 2 N y a X B 0 a W 9 u L D N 9 J n F 1 b 3 Q 7 L C Z x d W 9 0 O 1 N l Y 3 R p b 2 4 x L 3 F y e V V T L U F W L T M 4 N T A t M j A y N C 9 B d X R v U m V t b 3 Z l Z E N v b H V t b n M x L n t T a G 9 3 L D R 9 J n F 1 b 3 Q 7 L C Z x d W 9 0 O 1 N l Y 3 R p b 2 4 x L 3 F y e V V T L U F W L T M 4 N T A t M j A y N C 9 B d X R v U m V t b 3 Z l Z E N v b H V t b n M x L n t N U 1 J Q L D V 9 J n F 1 b 3 Q 7 L C Z x d W 9 0 O 1 N l Y 3 R p b 2 4 x L 3 F y e V V T L U F W L T M 4 N T A t M j A y N C 9 B d X R v U m V t b 3 Z l Z E N v b H V t b n M x L n t E a X N j b 3 V u d D E s N n 0 m c X V v d D s s J n F 1 b 3 Q 7 U 2 V j d G l v b j E v c X J 5 V V M t Q V Y t M z g 1 M C 0 y M D I 0 L 0 F 1 d G 9 S Z W 1 v d m V k Q 2 9 s d W 1 u c z E u e 1 V u a X Q g U H J p Y 2 U s N 3 0 m c X V v d D s s J n F 1 b 3 Q 7 U 2 V j d G l v b j E v c X J 5 V V M t Q V Y t M z g 1 M C 0 y M D I 0 L 0 F 1 d G 9 S Z W 1 v d m V k Q 2 9 s d W 1 u c z E u e 0 F z c 2 V t Y m x l Z C B D b 2 R l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x c n l V U y 1 B V i 0 z O D U w L T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V V M t Q V Y t M z g 1 M C 0 y M D I 0 L 1 9 x c n l V U y 1 B V i 0 z N T U w L T I w M j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0 H o Y E A Z x E a + f c x n y a 4 B p Q A A A A A C A A A A A A A D Z g A A w A A A A B A A A A C m D Y K x z a c 6 h 1 j d u A t 5 d l v I A A A A A A S A A A C g A A A A E A A A A D I h D g 4 T 5 u c 9 g q g F M 2 P a c N h Q A A A A D s F N X R M V 9 l U G 5 O A 3 M s y 1 H t 0 l + 9 b t n f k 2 L a V z 4 a C r 4 5 d S z 2 S e o 1 7 9 A j A X F r N 6 b E 8 z 7 t 1 8 w S V M Q V H K b x 8 o 6 k A v g a l G / F 2 Y 1 / Q E 6 f v R x C F V v 2 E U A A A A R / y D 3 T m a 6 x O J a m T 7 A 1 Y D k f 0 Y B r Q = < / D a t a M a s h u p > 
</file>

<file path=customXml/itemProps1.xml><?xml version="1.0" encoding="utf-8"?>
<ds:datastoreItem xmlns:ds="http://schemas.openxmlformats.org/officeDocument/2006/customXml" ds:itemID="{37EA362A-3874-4383-9FB7-CD008920F5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Appendix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Cindy Turner</cp:lastModifiedBy>
  <cp:lastPrinted>2024-08-14T12:10:59Z</cp:lastPrinted>
  <dcterms:created xsi:type="dcterms:W3CDTF">2021-11-26T17:51:39Z</dcterms:created>
  <dcterms:modified xsi:type="dcterms:W3CDTF">2024-10-30T23:17:36Z</dcterms:modified>
</cp:coreProperties>
</file>