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6D3F6A81-A96D-40D1-AFF1-FA2B4A44D92B}" xr6:coauthVersionLast="47" xr6:coauthVersionMax="47" xr10:uidLastSave="{00000000-0000-0000-0000-000000000000}"/>
  <bookViews>
    <workbookView xWindow="-108" yWindow="-108" windowWidth="23256" windowHeight="12576" xr2:uid="{42A2E38F-8B93-45E2-B795-D883E4DEC6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H47" i="1"/>
  <c r="G47" i="1"/>
  <c r="F47" i="1"/>
  <c r="E47" i="1"/>
  <c r="D47" i="1"/>
  <c r="C47" i="1"/>
  <c r="B47" i="1"/>
  <c r="I46" i="1"/>
  <c r="H46" i="1"/>
  <c r="G46" i="1"/>
  <c r="F46" i="1"/>
  <c r="E46" i="1"/>
  <c r="D46" i="1"/>
  <c r="C46" i="1"/>
  <c r="B46" i="1"/>
  <c r="I45" i="1"/>
  <c r="H45" i="1"/>
  <c r="G45" i="1"/>
  <c r="F45" i="1"/>
  <c r="E45" i="1"/>
  <c r="D45" i="1"/>
  <c r="C45" i="1"/>
  <c r="B45" i="1"/>
  <c r="I44" i="1"/>
  <c r="H44" i="1"/>
  <c r="G44" i="1"/>
  <c r="F44" i="1"/>
  <c r="E44" i="1"/>
  <c r="D44" i="1"/>
  <c r="C44" i="1"/>
  <c r="B44" i="1"/>
  <c r="I43" i="1"/>
  <c r="H43" i="1"/>
  <c r="G43" i="1"/>
  <c r="F43" i="1"/>
  <c r="E43" i="1"/>
  <c r="D43" i="1"/>
  <c r="C43" i="1"/>
  <c r="B43" i="1"/>
  <c r="I42" i="1"/>
  <c r="H42" i="1"/>
  <c r="G42" i="1"/>
  <c r="F42" i="1"/>
  <c r="E42" i="1"/>
  <c r="D42" i="1"/>
  <c r="C42" i="1"/>
  <c r="B42" i="1"/>
  <c r="I41" i="1"/>
  <c r="H41" i="1"/>
  <c r="G41" i="1"/>
  <c r="F41" i="1"/>
  <c r="E41" i="1"/>
  <c r="D41" i="1"/>
  <c r="C41" i="1"/>
  <c r="B41" i="1"/>
  <c r="I40" i="1"/>
  <c r="H40" i="1"/>
  <c r="G40" i="1"/>
  <c r="F40" i="1"/>
  <c r="E40" i="1"/>
  <c r="D40" i="1"/>
  <c r="C40" i="1"/>
  <c r="B40" i="1"/>
  <c r="I39" i="1"/>
  <c r="H39" i="1"/>
  <c r="G39" i="1"/>
  <c r="F39" i="1"/>
  <c r="E39" i="1"/>
  <c r="D39" i="1"/>
  <c r="C39" i="1"/>
  <c r="B39" i="1"/>
  <c r="I38" i="1"/>
  <c r="H38" i="1"/>
  <c r="G38" i="1"/>
  <c r="F38" i="1"/>
  <c r="E38" i="1"/>
  <c r="D38" i="1"/>
  <c r="C38" i="1"/>
  <c r="B38" i="1"/>
  <c r="I37" i="1"/>
  <c r="H37" i="1"/>
  <c r="G37" i="1"/>
  <c r="F37" i="1"/>
  <c r="E37" i="1"/>
  <c r="D37" i="1"/>
  <c r="C37" i="1"/>
  <c r="B37" i="1"/>
  <c r="I36" i="1"/>
  <c r="H36" i="1"/>
  <c r="G36" i="1"/>
  <c r="F36" i="1"/>
  <c r="E36" i="1"/>
  <c r="D36" i="1"/>
  <c r="C36" i="1"/>
  <c r="B36" i="1"/>
  <c r="I35" i="1"/>
  <c r="H35" i="1"/>
  <c r="G35" i="1"/>
  <c r="F35" i="1"/>
  <c r="E35" i="1"/>
  <c r="D35" i="1"/>
  <c r="C35" i="1"/>
  <c r="B35" i="1"/>
  <c r="I34" i="1"/>
  <c r="H34" i="1"/>
  <c r="G34" i="1"/>
  <c r="F34" i="1"/>
  <c r="E34" i="1"/>
  <c r="D34" i="1"/>
  <c r="C34" i="1"/>
  <c r="B34" i="1"/>
  <c r="I33" i="1"/>
  <c r="H33" i="1"/>
  <c r="G33" i="1"/>
  <c r="F33" i="1"/>
  <c r="E33" i="1"/>
  <c r="D33" i="1"/>
  <c r="C33" i="1"/>
  <c r="B33" i="1"/>
  <c r="I32" i="1"/>
  <c r="H32" i="1"/>
  <c r="G32" i="1"/>
  <c r="F32" i="1"/>
  <c r="E32" i="1"/>
  <c r="D32" i="1"/>
  <c r="C32" i="1"/>
  <c r="B32" i="1"/>
  <c r="I31" i="1"/>
  <c r="H31" i="1"/>
  <c r="G31" i="1"/>
  <c r="F31" i="1"/>
  <c r="E31" i="1"/>
  <c r="D31" i="1"/>
  <c r="C31" i="1"/>
  <c r="B31" i="1"/>
  <c r="I30" i="1"/>
  <c r="H30" i="1"/>
  <c r="G30" i="1"/>
  <c r="F30" i="1"/>
  <c r="E30" i="1"/>
  <c r="D30" i="1"/>
  <c r="C30" i="1"/>
  <c r="B30" i="1"/>
  <c r="I29" i="1"/>
  <c r="H29" i="1"/>
  <c r="G29" i="1"/>
  <c r="F29" i="1"/>
  <c r="E29" i="1"/>
  <c r="D29" i="1"/>
  <c r="C29" i="1"/>
  <c r="B29" i="1"/>
  <c r="I28" i="1"/>
  <c r="H28" i="1"/>
  <c r="G28" i="1"/>
  <c r="F28" i="1"/>
  <c r="E28" i="1"/>
  <c r="D28" i="1"/>
  <c r="C28" i="1"/>
  <c r="B28" i="1"/>
  <c r="I27" i="1"/>
  <c r="H27" i="1"/>
  <c r="G27" i="1"/>
  <c r="F27" i="1"/>
  <c r="E27" i="1"/>
  <c r="D27" i="1"/>
  <c r="C27" i="1"/>
  <c r="B27" i="1"/>
  <c r="I26" i="1"/>
  <c r="H26" i="1"/>
  <c r="G26" i="1"/>
  <c r="F26" i="1"/>
  <c r="E26" i="1"/>
  <c r="D26" i="1"/>
  <c r="C26" i="1"/>
  <c r="B26" i="1"/>
  <c r="I25" i="1"/>
  <c r="H25" i="1"/>
  <c r="G25" i="1"/>
  <c r="F25" i="1"/>
  <c r="E25" i="1"/>
  <c r="D25" i="1"/>
  <c r="C25" i="1"/>
  <c r="B25" i="1"/>
  <c r="I24" i="1"/>
  <c r="H24" i="1"/>
  <c r="G24" i="1"/>
  <c r="F24" i="1"/>
  <c r="E24" i="1"/>
  <c r="D24" i="1"/>
  <c r="C24" i="1"/>
  <c r="B24" i="1"/>
  <c r="I23" i="1"/>
  <c r="H23" i="1"/>
  <c r="G23" i="1"/>
  <c r="F23" i="1"/>
  <c r="E23" i="1"/>
  <c r="D23" i="1"/>
  <c r="C23" i="1"/>
  <c r="B23" i="1"/>
  <c r="I22" i="1"/>
  <c r="H22" i="1"/>
  <c r="G22" i="1"/>
  <c r="F22" i="1"/>
  <c r="E22" i="1"/>
  <c r="D22" i="1"/>
  <c r="C22" i="1"/>
  <c r="B22" i="1"/>
  <c r="I21" i="1"/>
  <c r="H21" i="1"/>
  <c r="G21" i="1"/>
  <c r="F21" i="1"/>
  <c r="E21" i="1"/>
  <c r="D21" i="1"/>
  <c r="C21" i="1"/>
  <c r="B21" i="1"/>
  <c r="I20" i="1"/>
  <c r="H20" i="1"/>
  <c r="G20" i="1"/>
  <c r="F20" i="1"/>
  <c r="E20" i="1"/>
  <c r="D20" i="1"/>
  <c r="C20" i="1"/>
  <c r="B2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<sst xmlns="http://schemas.openxmlformats.org/spreadsheetml/2006/main" count="54" uniqueCount="54">
  <si>
    <t>SKU</t>
  </si>
  <si>
    <t>Category</t>
  </si>
  <si>
    <t>Model Number</t>
  </si>
  <si>
    <t>Material Group</t>
  </si>
  <si>
    <t>Product Description Short</t>
  </si>
  <si>
    <t>Product Description Long</t>
  </si>
  <si>
    <t>MSRP</t>
  </si>
  <si>
    <t>TAA Compliance</t>
  </si>
  <si>
    <t>LINK</t>
  </si>
  <si>
    <t>32-0290</t>
  </si>
  <si>
    <t>BSS3RSU-1REMOTEFX</t>
  </si>
  <si>
    <t>BSSAC5S-BLK-V</t>
  </si>
  <si>
    <t>BSSAC5S-WHT-V</t>
  </si>
  <si>
    <t>BSSACV-BLK-V</t>
  </si>
  <si>
    <t>BSSACV-WHT-V</t>
  </si>
  <si>
    <t>BSSAR133</t>
  </si>
  <si>
    <t>BSSBLU100M</t>
  </si>
  <si>
    <t>BSSBLU101M</t>
  </si>
  <si>
    <t>BSSBLU102M</t>
  </si>
  <si>
    <t>BSSBLU103-M</t>
  </si>
  <si>
    <t>BSSBLU120M-US</t>
  </si>
  <si>
    <t>BSSBLU160M-US</t>
  </si>
  <si>
    <t>BSSBLU326M-US</t>
  </si>
  <si>
    <t>BSSBLU50-M</t>
  </si>
  <si>
    <t>BSSBLU806M-US</t>
  </si>
  <si>
    <t>BSSBLU8V2-BLK-M</t>
  </si>
  <si>
    <t>BSSBLU8V2-WHT-M</t>
  </si>
  <si>
    <t>BSSBLUAECIN-M</t>
  </si>
  <si>
    <t>BSSBLU-BIB-M</t>
  </si>
  <si>
    <t>BSSBLU-BOB1-M</t>
  </si>
  <si>
    <t>BSSBLU-BOB2-M</t>
  </si>
  <si>
    <t>BSSBLUCARDIN-M</t>
  </si>
  <si>
    <t>BSSBLUCARDOUT-M</t>
  </si>
  <si>
    <t>BSSBLU-DANFX</t>
  </si>
  <si>
    <t>BSSBLUDIGITALIN-M</t>
  </si>
  <si>
    <t>BSSBLUDIGITALOUT-M</t>
  </si>
  <si>
    <t>BSSBLUGPXFX</t>
  </si>
  <si>
    <t>BSSBLUHIF-M</t>
  </si>
  <si>
    <t>BSSBLUHYBRIDIN-M</t>
  </si>
  <si>
    <t>BSSBLU-SIFX</t>
  </si>
  <si>
    <t>BSSBLU-USB-M-US</t>
  </si>
  <si>
    <t>BSSEC4B-BLK-M</t>
  </si>
  <si>
    <t>BSSEC4BV-BLK-M</t>
  </si>
  <si>
    <t>BSSEC4BV-WHT-M</t>
  </si>
  <si>
    <t>BSSEC4B-WHT-M</t>
  </si>
  <si>
    <t>BSSEC8BV-BLK-M</t>
  </si>
  <si>
    <t>BSSEC8BV-WHT-M</t>
  </si>
  <si>
    <t>BSSECV-BLK-M</t>
  </si>
  <si>
    <t>BSSECV-WHT-M</t>
  </si>
  <si>
    <t>BSSECV-WHT-M-EU</t>
  </si>
  <si>
    <t>BSSRACKSHELF1UFX</t>
  </si>
  <si>
    <t>BSSSW9015UK</t>
  </si>
  <si>
    <t>BSSTIX2KIT</t>
  </si>
  <si>
    <t>BSSTOX2KIT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</si>
</sst>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quot;€&quot;\ * #,##0.00_-;\-&quot;€&quot;\ * #,##0.00_-;_-&quot;€&quot;\ * &quot;-&quot;??_-;_-@_-"/>
    <numFmt numFmtId="166" formatCode="_-* #,##0.00_-;\-* #,##0.00_-;_-* &quot;-&quot;??_-;_-@_-"/>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name val="Aptos Narrow"/>
      <family val="2"/>
      <scheme val="minor"/>
    </font>
    <font>
      <b/>
      <sz val="11"/>
      <color theme="0"/>
      <name val="Calibri"/>
      <family val="2"/>
    </font>
    <font>
      <u/>
      <sz val="10"/>
      <color indexed="12"/>
      <name val="Verdana"/>
      <family val="2"/>
    </font>
    <font>
      <u/>
      <sz val="11"/>
      <color indexed="12"/>
      <name val="Calibri"/>
      <family val="2"/>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theme="4" tint="0.39997558519241921"/>
        <bgColor theme="4"/>
      </patternFill>
    </fill>
  </fills>
  <borders count="1">
    <border>
      <left/>
      <right/>
      <top/>
      <bottom/>
      <diagonal/>
    </border>
  </borders>
  <cellStyleXfs count="3">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7">
    <xf numFmtId="0" fontId="0" fillId="0" borderId="0" xfId="0"/>
    <xf numFmtId="0" fontId="0" fillId="2" borderId="0" xfId="0" applyFill="1" applyAlignment="1">
      <alignment horizontal="left" vertical="center"/>
    </xf>
    <xf numFmtId="0" fontId="0" fillId="2" borderId="0" xfId="0" applyFill="1" applyAlignment="1">
      <alignment horizontal="center" vertical="center"/>
    </xf>
    <xf numFmtId="166" fontId="4" fillId="2" borderId="0" xfId="1" applyNumberFormat="1" applyFont="1" applyFill="1" applyBorder="1" applyAlignment="1">
      <alignment vertical="center"/>
    </xf>
    <xf numFmtId="44" fontId="4" fillId="2" borderId="0" xfId="1" applyNumberFormat="1" applyFont="1" applyFill="1" applyBorder="1" applyAlignment="1">
      <alignment horizontal="left" vertical="center"/>
    </xf>
    <xf numFmtId="0" fontId="2" fillId="2" borderId="0" xfId="0" applyFont="1" applyFill="1" applyAlignment="1">
      <alignment horizontal="center" vertical="center"/>
    </xf>
    <xf numFmtId="0" fontId="0" fillId="2" borderId="0" xfId="0" applyFill="1" applyAlignment="1">
      <alignment vertical="center"/>
    </xf>
    <xf numFmtId="0" fontId="5" fillId="0" borderId="0" xfId="0" applyFont="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4" fontId="1" fillId="0" borderId="0" xfId="0" applyNumberFormat="1" applyFont="1" applyAlignment="1">
      <alignment horizontal="center" vertical="center"/>
    </xf>
    <xf numFmtId="0" fontId="7" fillId="0" borderId="0" xfId="2" applyFont="1" applyFill="1" applyBorder="1" applyAlignment="1" applyProtection="1">
      <alignment horizontal="left" vertical="center"/>
    </xf>
    <xf numFmtId="0" fontId="8" fillId="4" borderId="0" xfId="0" applyFont="1" applyFill="1" applyAlignment="1">
      <alignment horizontal="center" vertical="center" wrapText="1"/>
    </xf>
  </cellXfs>
  <cellStyles count="3">
    <cellStyle name="Currency 5" xfId="1" xr:uid="{CB765D92-0E7F-4C2A-8C98-5271A00C97F8}"/>
    <cellStyle name="Hyperlink" xfId="2" builtinId="8"/>
    <cellStyle name="Normal" xfId="0" builtinId="0"/>
  </cellStyles>
  <dxfs count="13">
    <dxf>
      <numFmt numFmtId="164" formatCode="0;\-0;;@"/>
    </dxf>
    <dxf>
      <numFmt numFmtId="164" formatCode="0;\-0;;@"/>
    </dxf>
    <dxf>
      <font>
        <b val="0"/>
        <i val="0"/>
        <strike val="0"/>
        <condense val="0"/>
        <extend val="0"/>
        <outline val="0"/>
        <shadow val="0"/>
        <u/>
        <vertAlign val="baseline"/>
        <sz val="11"/>
        <color indexed="12"/>
        <name val="Verdana"/>
        <family val="2"/>
        <scheme val="none"/>
      </font>
      <fill>
        <patternFill patternType="none">
          <fgColor indexed="64"/>
          <bgColor indexed="65"/>
        </patternFill>
      </fill>
      <alignment horizontal="left" vertical="center" textRotation="0" wrapText="0" indent="0" justifyLastLine="0" shrinkToFit="0" readingOrder="0"/>
      <protection locked="1" hidden="0"/>
    </dxf>
    <dxf>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numFmt numFmtId="4" formatCode="#,##0.00"/>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1343660</xdr:colOff>
      <xdr:row>1</xdr:row>
      <xdr:rowOff>0</xdr:rowOff>
    </xdr:to>
    <xdr:pic>
      <xdr:nvPicPr>
        <xdr:cNvPr id="2" name="Picture 1">
          <a:extLst>
            <a:ext uri="{FF2B5EF4-FFF2-40B4-BE49-F238E27FC236}">
              <a16:creationId xmlns:a16="http://schemas.microsoft.com/office/drawing/2014/main" id="{A5BBEEBE-D0D9-49CC-9562-48F7A0FF40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43660" cy="777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C14C63-E7AC-4608-BBDB-54C2D3E8180A}" name="Table3" displayName="Table3" ref="A2:I47" totalsRowShown="0" headerRowDxfId="12" dataDxfId="11">
  <autoFilter ref="A2:I47" xr:uid="{09C14C63-E7AC-4608-BBDB-54C2D3E8180A}"/>
  <tableColumns count="9">
    <tableColumn id="1" xr3:uid="{E002601A-991B-4991-A3BC-84A8F448074C}" name="SKU" dataDxfId="10"/>
    <tableColumn id="2" xr3:uid="{E709C011-CBA6-41A4-829A-FFCBCD69B05D}" name="Category" dataDxfId="9">
      <calculatedColumnFormula>(IF((VLOOKUP(Table3[[#This Row],[SKU]],'[1]All Skus'!$A:$AJ,2,FALSE))="BSS",(VLOOKUP(Table3[[#This Row],[SKU]],'[1]All Skus'!$A:$AJ,3,FALSE)),""))</calculatedColumnFormula>
    </tableColumn>
    <tableColumn id="3" xr3:uid="{C108D084-4BF1-4CE5-A09F-7C110F968479}" name="Model Number" dataDxfId="8">
      <calculatedColumnFormula>(IF((VLOOKUP(Table3[[#This Row],[SKU]],'[1]All Skus'!$A:$AJ,2,FALSE))="BSS",(VLOOKUP(Table3[[#This Row],[SKU]],'[1]All Skus'!$A:$AJ,4,FALSE)),""))</calculatedColumnFormula>
    </tableColumn>
    <tableColumn id="4" xr3:uid="{E9674B5C-B033-4067-8D50-532C677A2A53}" name="Material Group" dataDxfId="7">
      <calculatedColumnFormula>(IF((VLOOKUP(Table3[[#This Row],[SKU]],'[1]All Skus'!$A:$AJ,2,FALSE))="BSS",(VLOOKUP(Table3[[#This Row],[SKU]],'[1]All Skus'!$A:$AJ,5,FALSE)),""))</calculatedColumnFormula>
    </tableColumn>
    <tableColumn id="7" xr3:uid="{BCF79BE7-2FF4-4D1C-AB2C-6F25D1EE1EB9}" name="Product Description Short" dataDxfId="6">
      <calculatedColumnFormula>(IF((VLOOKUP(Table3[[#This Row],[SKU]],'[1]All Skus'!$A:$AJ,2,FALSE))="BSS",(VLOOKUP(Table3[[#This Row],[SKU]],'[1]All Skus'!$A:$AJ,8,FALSE)),""))</calculatedColumnFormula>
    </tableColumn>
    <tableColumn id="8" xr3:uid="{527CC0A2-E909-44E7-924D-9B0EDD19FF70}" name="Product Description Long" dataDxfId="5">
      <calculatedColumnFormula>(IF((VLOOKUP(Table3[[#This Row],[SKU]],'[1]All Skus'!$A:$AJ,2,FALSE))="BSS",(VLOOKUP(Table3[[#This Row],[SKU]],'[1]All Skus'!$A:$AJ,9,FALSE)),""))</calculatedColumnFormula>
    </tableColumn>
    <tableColumn id="10" xr3:uid="{D27AB64F-D419-4A4C-AE50-09F1BD3C81E1}" name="MSRP" dataDxfId="4" dataCellStyle="Currency">
      <calculatedColumnFormula>(IF((VLOOKUP(Table3[[#This Row],[SKU]],'[1]All Skus'!$A:$AJ,2,FALSE))="BSS",(VLOOKUP(Table3[[#This Row],[SKU]],'[1]All Skus'!$A:$AJ,10,FALSE)),""))</calculatedColumnFormula>
    </tableColumn>
    <tableColumn id="25" xr3:uid="{71885057-25F7-44E2-A86B-6786236603A8}" name="TAA Compliance" dataDxfId="3">
      <calculatedColumnFormula>(IF((VLOOKUP(Table3[[#This Row],[SKU]],'[1]All Skus'!$A:$AJ,2,FALSE))="BSS",(VLOOKUP(Table3[[#This Row],[SKU]],'[1]All Skus'!$A:$AJ,23,FALSE)),""))</calculatedColumnFormula>
    </tableColumn>
    <tableColumn id="26" xr3:uid="{E8B535C8-1081-40A7-AD76-81DDC8EC861F}" name="LINK" dataDxfId="2" dataCellStyle="Hyperlink">
      <calculatedColumnFormula>HYPERLINK((IF((VLOOKUP(Table3[[#This Row],[SKU]],'[1]All Skus'!$A:$AJ,2,FALSE))="BSS",(VLOOKUP(Table3[[#This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C337E-F5A9-44BD-9927-0AC93AC6D1FC}">
  <dimension ref="A1:I47"/>
  <sheetViews>
    <sheetView tabSelected="1" workbookViewId="0">
      <selection activeCell="G2" sqref="G2"/>
    </sheetView>
  </sheetViews>
  <sheetFormatPr defaultColWidth="9.33203125" defaultRowHeight="14.4" x14ac:dyDescent="0.3"/>
  <cols>
    <col min="1" max="1" width="21.44140625" style="11" bestFit="1" customWidth="1"/>
    <col min="2" max="2" width="42.88671875" style="11" bestFit="1" customWidth="1"/>
    <col min="3" max="3" width="19.5546875" style="11" customWidth="1"/>
    <col min="4" max="4" width="20.88671875" style="12" bestFit="1" customWidth="1"/>
    <col min="5" max="5" width="28.5546875" style="11" bestFit="1" customWidth="1"/>
    <col min="6" max="6" width="73.6640625" style="13" customWidth="1"/>
    <col min="7" max="7" width="13.6640625" style="13" customWidth="1"/>
    <col min="8" max="8" width="22" style="11" bestFit="1" customWidth="1"/>
    <col min="9" max="9" width="28.33203125" style="13" customWidth="1"/>
    <col min="10" max="16384" width="9.33203125" style="11"/>
  </cols>
  <sheetData>
    <row r="1" spans="1:9" s="6" customFormat="1" ht="61.5" customHeight="1" x14ac:dyDescent="0.3">
      <c r="A1" s="1"/>
      <c r="B1" s="1"/>
      <c r="C1" s="1"/>
      <c r="D1" s="2"/>
      <c r="E1" s="3"/>
      <c r="F1" s="4"/>
      <c r="G1" s="5"/>
      <c r="I1" s="1"/>
    </row>
    <row r="2" spans="1:9" s="9" customFormat="1" ht="35.25" customHeight="1" x14ac:dyDescent="0.3">
      <c r="A2" s="7" t="s">
        <v>0</v>
      </c>
      <c r="B2" s="8" t="s">
        <v>1</v>
      </c>
      <c r="C2" s="8" t="s">
        <v>2</v>
      </c>
      <c r="D2" s="8" t="s">
        <v>3</v>
      </c>
      <c r="E2" s="8" t="s">
        <v>4</v>
      </c>
      <c r="F2" s="8" t="s">
        <v>5</v>
      </c>
      <c r="G2" s="16" t="s">
        <v>6</v>
      </c>
      <c r="H2" s="8" t="s">
        <v>7</v>
      </c>
      <c r="I2" s="8" t="s">
        <v>8</v>
      </c>
    </row>
    <row r="3" spans="1:9" ht="15" customHeight="1" x14ac:dyDescent="0.3">
      <c r="A3" s="10" t="s">
        <v>9</v>
      </c>
      <c r="B3" s="11" t="str">
        <f>(IF((VLOOKUP(Table3[[#This Row],[SKU]],'[1]All Skus'!$A:$AJ,2,FALSE))="BSS",(VLOOKUP(Table3[[#This Row],[SKU]],'[1]All Skus'!$A:$AJ,3,FALSE)),""))</f>
        <v>Soundweb London Chassis</v>
      </c>
      <c r="C3" s="11" t="str">
        <f>(IF((VLOOKUP(Table3[[#This Row],[SKU]],'[1]All Skus'!$A:$AJ,2,FALSE))="BSS",(VLOOKUP(Table3[[#This Row],[SKU]],'[1]All Skus'!$A:$AJ,4,FALSE)),""))</f>
        <v>32-0290</v>
      </c>
      <c r="D3" s="12" t="str">
        <f>(IF((VLOOKUP(Table3[[#This Row],[SKU]],'[1]All Skus'!$A:$AJ,2,FALSE))="BSS",(VLOOKUP(Table3[[#This Row],[SKU]],'[1]All Skus'!$A:$AJ,5,FALSE)),""))</f>
        <v>AT210010</v>
      </c>
      <c r="E3" s="11" t="str">
        <f>(IF((VLOOKUP(Table3[[#This Row],[SKU]],'[1]All Skus'!$A:$AJ,2,FALSE))="BSS",(VLOOKUP(Table3[[#This Row],[SKU]],'[1]All Skus'!$A:$AJ,8,FALSE)),""))</f>
        <v>Connector</v>
      </c>
      <c r="F3" s="13" t="str">
        <f>(IF((VLOOKUP(Table3[[#This Row],[SKU]],'[1]All Skus'!$A:$AJ,2,FALSE))="BSS",(VLOOKUP(Table3[[#This Row],[SKU]],'[1]All Skus'!$A:$AJ,9,FALSE)),""))</f>
        <v xml:space="preserve">Individual additional 6-way Phoenix/Combicon connector (Soundweb devices are shipped with a complete set) </v>
      </c>
      <c r="G3" s="14">
        <f>(IF((VLOOKUP(Table3[[#This Row],[SKU]],'[1]All Skus'!$A:$AJ,2,FALSE))="BSS",(VLOOKUP(Table3[[#This Row],[SKU]],'[1]All Skus'!$A:$AJ,10,FALSE)),""))</f>
        <v>18.010000000000002</v>
      </c>
      <c r="H3" s="11" t="str">
        <f>(IF((VLOOKUP(Table3[[#This Row],[SKU]],'[1]All Skus'!$A:$AJ,2,FALSE))="BSS",(VLOOKUP(Table3[[#This Row],[SKU]],'[1]All Skus'!$A:$AJ,23,FALSE)),""))</f>
        <v>US</v>
      </c>
      <c r="I3" s="15" t="str">
        <f>HYPERLINK((IF((VLOOKUP(Table3[[#This Row],[SKU]],'[1]All Skus'!$A:$AJ,2,FALSE))="BSS",(VLOOKUP(Table3[[#This Row],[SKU]],'[1]All Skus'!$A:$AJ,24,FALSE)),"")))</f>
        <v>Compliant</v>
      </c>
    </row>
    <row r="4" spans="1:9" ht="15" customHeight="1" x14ac:dyDescent="0.3">
      <c r="A4" s="10" t="s">
        <v>10</v>
      </c>
      <c r="B4" s="11" t="str">
        <f>(IF((VLOOKUP(Table3[[#This Row],[SKU]],'[1]All Skus'!$A:$AJ,2,FALSE))="BSS",(VLOOKUP(Table3[[#This Row],[SKU]],'[1]All Skus'!$A:$AJ,3,FALSE)),""))</f>
        <v>Soundweb London Chassis</v>
      </c>
      <c r="C4" s="11" t="str">
        <f>(IF((VLOOKUP(Table3[[#This Row],[SKU]],'[1]All Skus'!$A:$AJ,2,FALSE))="BSS",(VLOOKUP(Table3[[#This Row],[SKU]],'[1]All Skus'!$A:$AJ,4,FALSE)),""))</f>
        <v xml:space="preserve">3RSU9010-1 </v>
      </c>
      <c r="D4" s="12">
        <f>(IF((VLOOKUP(Table3[[#This Row],[SKU]],'[1]All Skus'!$A:$AJ,2,FALSE))="BSS",(VLOOKUP(Table3[[#This Row],[SKU]],'[1]All Skus'!$A:$AJ,5,FALSE)),""))</f>
        <v>0</v>
      </c>
      <c r="E4" s="11" t="str">
        <f>(IF((VLOOKUP(Table3[[#This Row],[SKU]],'[1]All Skus'!$A:$AJ,2,FALSE))="BSS",(VLOOKUP(Table3[[#This Row],[SKU]],'[1]All Skus'!$A:$AJ,8,FALSE)),""))</f>
        <v>Rack Panel</v>
      </c>
      <c r="F4" s="13" t="str">
        <f>(IF((VLOOKUP(Table3[[#This Row],[SKU]],'[1]All Skus'!$A:$AJ,2,FALSE))="BSS",(VLOOKUP(Table3[[#This Row],[SKU]],'[1]All Skus'!$A:$AJ,9,FALSE)),""))</f>
        <v>Rack panel for mounting 1 BLU-10 / BLU-8 wall controllers (3U)</v>
      </c>
      <c r="G4" s="14">
        <f>(IF((VLOOKUP(Table3[[#This Row],[SKU]],'[1]All Skus'!$A:$AJ,2,FALSE))="BSS",(VLOOKUP(Table3[[#This Row],[SKU]],'[1]All Skus'!$A:$AJ,10,FALSE)),""))</f>
        <v>157.56</v>
      </c>
      <c r="H4" s="11" t="str">
        <f>(IF((VLOOKUP(Table3[[#This Row],[SKU]],'[1]All Skus'!$A:$AJ,2,FALSE))="BSS",(VLOOKUP(Table3[[#This Row],[SKU]],'[1]All Skus'!$A:$AJ,23,FALSE)),""))</f>
        <v>MX</v>
      </c>
      <c r="I4" s="15" t="str">
        <f>HYPERLINK((IF((VLOOKUP(Table3[[#This Row],[SKU]],'[1]All Skus'!$A:$AJ,2,FALSE))="BSS",(VLOOKUP(Table3[[#This Row],[SKU]],'[1]All Skus'!$A:$AJ,24,FALSE)),"")))</f>
        <v>Compliant</v>
      </c>
    </row>
    <row r="5" spans="1:9" ht="15" customHeight="1" x14ac:dyDescent="0.3">
      <c r="A5" s="10" t="s">
        <v>11</v>
      </c>
      <c r="B5" s="11" t="str">
        <f>(IF((VLOOKUP(Table3[[#This Row],[SKU]],'[1]All Skus'!$A:$AJ,2,FALSE))="BSS",(VLOOKUP(Table3[[#This Row],[SKU]],'[1]All Skus'!$A:$AJ,3,FALSE)),""))</f>
        <v>Soundweb London Input/Output Cards</v>
      </c>
      <c r="C5" s="11" t="str">
        <f>(IF((VLOOKUP(Table3[[#This Row],[SKU]],'[1]All Skus'!$A:$AJ,2,FALSE))="BSS",(VLOOKUP(Table3[[#This Row],[SKU]],'[1]All Skus'!$A:$AJ,4,FALSE)),""))</f>
        <v>AC-5S-BLK-US</v>
      </c>
      <c r="D5" s="12" t="str">
        <f>(IF((VLOOKUP(Table3[[#This Row],[SKU]],'[1]All Skus'!$A:$AJ,2,FALSE))="BSS",(VLOOKUP(Table3[[#This Row],[SKU]],'[1]All Skus'!$A:$AJ,5,FALSE)),""))</f>
        <v>BSSACC</v>
      </c>
      <c r="E5" s="11" t="str">
        <f>(IF((VLOOKUP(Table3[[#This Row],[SKU]],'[1]All Skus'!$A:$AJ,2,FALSE))="BSS",(VLOOKUP(Table3[[#This Row],[SKU]],'[1]All Skus'!$A:$AJ,8,FALSE)),""))</f>
        <v>Analog Controller</v>
      </c>
      <c r="F5" s="13" t="str">
        <f>(IF((VLOOKUP(Table3[[#This Row],[SKU]],'[1]All Skus'!$A:$AJ,2,FALSE))="BSS",(VLOOKUP(Table3[[#This Row],[SKU]],'[1]All Skus'!$A:$AJ,9,FALSE)),""))</f>
        <v xml:space="preserve">Analog Controller with 5 Sources (Black - US) </v>
      </c>
      <c r="G5" s="14">
        <f>(IF((VLOOKUP(Table3[[#This Row],[SKU]],'[1]All Skus'!$A:$AJ,2,FALSE))="BSS",(VLOOKUP(Table3[[#This Row],[SKU]],'[1]All Skus'!$A:$AJ,10,FALSE)),""))</f>
        <v>113.49</v>
      </c>
      <c r="H5" s="11" t="str">
        <f>(IF((VLOOKUP(Table3[[#This Row],[SKU]],'[1]All Skus'!$A:$AJ,2,FALSE))="BSS",(VLOOKUP(Table3[[#This Row],[SKU]],'[1]All Skus'!$A:$AJ,23,FALSE)),""))</f>
        <v>CN</v>
      </c>
      <c r="I5" s="15" t="str">
        <f>HYPERLINK((IF((VLOOKUP(Table3[[#This Row],[SKU]],'[1]All Skus'!$A:$AJ,2,FALSE))="BSS",(VLOOKUP(Table3[[#This Row],[SKU]],'[1]All Skus'!$A:$AJ,24,FALSE)),"")))</f>
        <v>Non Compliant</v>
      </c>
    </row>
    <row r="6" spans="1:9" ht="15" customHeight="1" x14ac:dyDescent="0.3">
      <c r="A6" s="10" t="s">
        <v>12</v>
      </c>
      <c r="B6" s="11" t="str">
        <f>(IF((VLOOKUP(Table3[[#This Row],[SKU]],'[1]All Skus'!$A:$AJ,2,FALSE))="BSS",(VLOOKUP(Table3[[#This Row],[SKU]],'[1]All Skus'!$A:$AJ,3,FALSE)),""))</f>
        <v>Soundweb London Break-In / Break-Out Boxes</v>
      </c>
      <c r="C6" s="11" t="str">
        <f>(IF((VLOOKUP(Table3[[#This Row],[SKU]],'[1]All Skus'!$A:$AJ,2,FALSE))="BSS",(VLOOKUP(Table3[[#This Row],[SKU]],'[1]All Skus'!$A:$AJ,4,FALSE)),""))</f>
        <v>AC-5S-WHT-US</v>
      </c>
      <c r="D6" s="12" t="str">
        <f>(IF((VLOOKUP(Table3[[#This Row],[SKU]],'[1]All Skus'!$A:$AJ,2,FALSE))="BSS",(VLOOKUP(Table3[[#This Row],[SKU]],'[1]All Skus'!$A:$AJ,5,FALSE)),""))</f>
        <v>BSSLONDON</v>
      </c>
      <c r="E6" s="11" t="str">
        <f>(IF((VLOOKUP(Table3[[#This Row],[SKU]],'[1]All Skus'!$A:$AJ,2,FALSE))="BSS",(VLOOKUP(Table3[[#This Row],[SKU]],'[1]All Skus'!$A:$AJ,8,FALSE)),""))</f>
        <v>Analog Controller</v>
      </c>
      <c r="F6" s="13" t="str">
        <f>(IF((VLOOKUP(Table3[[#This Row],[SKU]],'[1]All Skus'!$A:$AJ,2,FALSE))="BSS",(VLOOKUP(Table3[[#This Row],[SKU]],'[1]All Skus'!$A:$AJ,9,FALSE)),""))</f>
        <v xml:space="preserve">Analog Controller with 5 Sources (White - US) </v>
      </c>
      <c r="G6" s="14">
        <f>(IF((VLOOKUP(Table3[[#This Row],[SKU]],'[1]All Skus'!$A:$AJ,2,FALSE))="BSS",(VLOOKUP(Table3[[#This Row],[SKU]],'[1]All Skus'!$A:$AJ,10,FALSE)),""))</f>
        <v>105.04</v>
      </c>
      <c r="H6" s="11" t="str">
        <f>(IF((VLOOKUP(Table3[[#This Row],[SKU]],'[1]All Skus'!$A:$AJ,2,FALSE))="BSS",(VLOOKUP(Table3[[#This Row],[SKU]],'[1]All Skus'!$A:$AJ,23,FALSE)),""))</f>
        <v>CN</v>
      </c>
      <c r="I6" s="15" t="str">
        <f>HYPERLINK((IF((VLOOKUP(Table3[[#This Row],[SKU]],'[1]All Skus'!$A:$AJ,2,FALSE))="BSS",(VLOOKUP(Table3[[#This Row],[SKU]],'[1]All Skus'!$A:$AJ,24,FALSE)),"")))</f>
        <v>Non Compliant</v>
      </c>
    </row>
    <row r="7" spans="1:9" ht="15" customHeight="1" x14ac:dyDescent="0.3">
      <c r="A7" s="10" t="s">
        <v>13</v>
      </c>
      <c r="B7" s="11" t="str">
        <f>(IF((VLOOKUP(Table3[[#This Row],[SKU]],'[1]All Skus'!$A:$AJ,2,FALSE))="BSS",(VLOOKUP(Table3[[#This Row],[SKU]],'[1]All Skus'!$A:$AJ,3,FALSE)),""))</f>
        <v>Soundweb London Input/Output Cards</v>
      </c>
      <c r="C7" s="11" t="str">
        <f>(IF((VLOOKUP(Table3[[#This Row],[SKU]],'[1]All Skus'!$A:$AJ,2,FALSE))="BSS",(VLOOKUP(Table3[[#This Row],[SKU]],'[1]All Skus'!$A:$AJ,4,FALSE)),""))</f>
        <v>AC-V-BLK-US</v>
      </c>
      <c r="D7" s="12" t="str">
        <f>(IF((VLOOKUP(Table3[[#This Row],[SKU]],'[1]All Skus'!$A:$AJ,2,FALSE))="BSS",(VLOOKUP(Table3[[#This Row],[SKU]],'[1]All Skus'!$A:$AJ,5,FALSE)),""))</f>
        <v>BSSLONDON</v>
      </c>
      <c r="E7" s="11" t="str">
        <f>(IF((VLOOKUP(Table3[[#This Row],[SKU]],'[1]All Skus'!$A:$AJ,2,FALSE))="BSS",(VLOOKUP(Table3[[#This Row],[SKU]],'[1]All Skus'!$A:$AJ,8,FALSE)),""))</f>
        <v>Analog Controller</v>
      </c>
      <c r="F7" s="13" t="str">
        <f>(IF((VLOOKUP(Table3[[#This Row],[SKU]],'[1]All Skus'!$A:$AJ,2,FALSE))="BSS",(VLOOKUP(Table3[[#This Row],[SKU]],'[1]All Skus'!$A:$AJ,9,FALSE)),""))</f>
        <v xml:space="preserve">Analog Controller with Volume (Black - US) </v>
      </c>
      <c r="G7" s="14">
        <f>(IF((VLOOKUP(Table3[[#This Row],[SKU]],'[1]All Skus'!$A:$AJ,2,FALSE))="BSS",(VLOOKUP(Table3[[#This Row],[SKU]],'[1]All Skus'!$A:$AJ,10,FALSE)),""))</f>
        <v>105.04</v>
      </c>
      <c r="H7" s="11" t="str">
        <f>(IF((VLOOKUP(Table3[[#This Row],[SKU]],'[1]All Skus'!$A:$AJ,2,FALSE))="BSS",(VLOOKUP(Table3[[#This Row],[SKU]],'[1]All Skus'!$A:$AJ,23,FALSE)),""))</f>
        <v>CN</v>
      </c>
      <c r="I7" s="15" t="str">
        <f>HYPERLINK((IF((VLOOKUP(Table3[[#This Row],[SKU]],'[1]All Skus'!$A:$AJ,2,FALSE))="BSS",(VLOOKUP(Table3[[#This Row],[SKU]],'[1]All Skus'!$A:$AJ,24,FALSE)),"")))</f>
        <v>Non Compliant</v>
      </c>
    </row>
    <row r="8" spans="1:9" ht="15" customHeight="1" x14ac:dyDescent="0.3">
      <c r="A8" s="10" t="s">
        <v>14</v>
      </c>
      <c r="B8" s="11" t="str">
        <f>(IF((VLOOKUP(Table3[[#This Row],[SKU]],'[1]All Skus'!$A:$AJ,2,FALSE))="BSS",(VLOOKUP(Table3[[#This Row],[SKU]],'[1]All Skus'!$A:$AJ,3,FALSE)),""))</f>
        <v>BLU806+AE67 : BLU808 +SVSi</v>
      </c>
      <c r="C8" s="11" t="str">
        <f>(IF((VLOOKUP(Table3[[#This Row],[SKU]],'[1]All Skus'!$A:$AJ,2,FALSE))="BSS",(VLOOKUP(Table3[[#This Row],[SKU]],'[1]All Skus'!$A:$AJ,4,FALSE)),""))</f>
        <v>AC-V-WHT-US</v>
      </c>
      <c r="D8" s="12" t="str">
        <f>(IF((VLOOKUP(Table3[[#This Row],[SKU]],'[1]All Skus'!$A:$AJ,2,FALSE))="BSS",(VLOOKUP(Table3[[#This Row],[SKU]],'[1]All Skus'!$A:$AJ,5,FALSE)),""))</f>
        <v>BSSLONDON</v>
      </c>
      <c r="E8" s="11" t="str">
        <f>(IF((VLOOKUP(Table3[[#This Row],[SKU]],'[1]All Skus'!$A:$AJ,2,FALSE))="BSS",(VLOOKUP(Table3[[#This Row],[SKU]],'[1]All Skus'!$A:$AJ,8,FALSE)),""))</f>
        <v>Analog Controller</v>
      </c>
      <c r="F8" s="13" t="str">
        <f>(IF((VLOOKUP(Table3[[#This Row],[SKU]],'[1]All Skus'!$A:$AJ,2,FALSE))="BSS",(VLOOKUP(Table3[[#This Row],[SKU]],'[1]All Skus'!$A:$AJ,9,FALSE)),""))</f>
        <v xml:space="preserve">Analog Controller with Volume (White - US) </v>
      </c>
      <c r="G8" s="14">
        <f>(IF((VLOOKUP(Table3[[#This Row],[SKU]],'[1]All Skus'!$A:$AJ,2,FALSE))="BSS",(VLOOKUP(Table3[[#This Row],[SKU]],'[1]All Skus'!$A:$AJ,10,FALSE)),""))</f>
        <v>105.04</v>
      </c>
      <c r="H8" s="11" t="str">
        <f>(IF((VLOOKUP(Table3[[#This Row],[SKU]],'[1]All Skus'!$A:$AJ,2,FALSE))="BSS",(VLOOKUP(Table3[[#This Row],[SKU]],'[1]All Skus'!$A:$AJ,23,FALSE)),""))</f>
        <v>CN</v>
      </c>
      <c r="I8" s="15" t="str">
        <f>HYPERLINK((IF((VLOOKUP(Table3[[#This Row],[SKU]],'[1]All Skus'!$A:$AJ,2,FALSE))="BSS",(VLOOKUP(Table3[[#This Row],[SKU]],'[1]All Skus'!$A:$AJ,24,FALSE)),"")))</f>
        <v>Non Compliant</v>
      </c>
    </row>
    <row r="9" spans="1:9" ht="15" customHeight="1" x14ac:dyDescent="0.3">
      <c r="A9" s="10" t="s">
        <v>15</v>
      </c>
      <c r="B9" s="11" t="str">
        <f>(IF((VLOOKUP(Table3[[#This Row],[SKU]],'[1]All Skus'!$A:$AJ,2,FALSE))="BSS",(VLOOKUP(Table3[[#This Row],[SKU]],'[1]All Skus'!$A:$AJ,3,FALSE)),""))</f>
        <v>Soundweb London Input/Output Cards</v>
      </c>
      <c r="C9" s="11" t="str">
        <f>(IF((VLOOKUP(Table3[[#This Row],[SKU]],'[1]All Skus'!$A:$AJ,2,FALSE))="BSS",(VLOOKUP(Table3[[#This Row],[SKU]],'[1]All Skus'!$A:$AJ,4,FALSE)),""))</f>
        <v>AR-133</v>
      </c>
      <c r="D9" s="12" t="str">
        <f>(IF((VLOOKUP(Table3[[#This Row],[SKU]],'[1]All Skus'!$A:$AJ,2,FALSE))="BSS",(VLOOKUP(Table3[[#This Row],[SKU]],'[1]All Skus'!$A:$AJ,5,FALSE)),""))</f>
        <v>BSSLONDON</v>
      </c>
      <c r="E9" s="11" t="str">
        <f>(IF((VLOOKUP(Table3[[#This Row],[SKU]],'[1]All Skus'!$A:$AJ,2,FALSE))="BSS",(VLOOKUP(Table3[[#This Row],[SKU]],'[1]All Skus'!$A:$AJ,8,FALSE)),""))</f>
        <v>DI box</v>
      </c>
      <c r="F9" s="13" t="str">
        <f>(IF((VLOOKUP(Table3[[#This Row],[SKU]],'[1]All Skus'!$A:$AJ,2,FALSE))="BSS",(VLOOKUP(Table3[[#This Row],[SKU]],'[1]All Skus'!$A:$AJ,9,FALSE)),""))</f>
        <v>Active Direct Injection (DI) box  (1 - 5 pcs.)</v>
      </c>
      <c r="G9" s="14">
        <f>(IF((VLOOKUP(Table3[[#This Row],[SKU]],'[1]All Skus'!$A:$AJ,2,FALSE))="BSS",(VLOOKUP(Table3[[#This Row],[SKU]],'[1]All Skus'!$A:$AJ,10,FALSE)),""))</f>
        <v>234.09</v>
      </c>
      <c r="H9" s="11" t="str">
        <f>(IF((VLOOKUP(Table3[[#This Row],[SKU]],'[1]All Skus'!$A:$AJ,2,FALSE))="BSS",(VLOOKUP(Table3[[#This Row],[SKU]],'[1]All Skus'!$A:$AJ,23,FALSE)),""))</f>
        <v>CN</v>
      </c>
      <c r="I9" s="15" t="str">
        <f>HYPERLINK((IF((VLOOKUP(Table3[[#This Row],[SKU]],'[1]All Skus'!$A:$AJ,2,FALSE))="BSS",(VLOOKUP(Table3[[#This Row],[SKU]],'[1]All Skus'!$A:$AJ,24,FALSE)),"")))</f>
        <v>Non Compliant</v>
      </c>
    </row>
    <row r="10" spans="1:9" ht="15" customHeight="1" x14ac:dyDescent="0.3">
      <c r="A10" s="10" t="s">
        <v>16</v>
      </c>
      <c r="B10" s="11" t="str">
        <f>(IF((VLOOKUP(Table3[[#This Row],[SKU]],'[1]All Skus'!$A:$AJ,2,FALSE))="BSS",(VLOOKUP(Table3[[#This Row],[SKU]],'[1]All Skus'!$A:$AJ,3,FALSE)),""))</f>
        <v>Soundweb London Input/Output Cards</v>
      </c>
      <c r="C10" s="11" t="str">
        <f>(IF((VLOOKUP(Table3[[#This Row],[SKU]],'[1]All Skus'!$A:$AJ,2,FALSE))="BSS",(VLOOKUP(Table3[[#This Row],[SKU]],'[1]All Skus'!$A:$AJ,4,FALSE)),""))</f>
        <v>BLU-100</v>
      </c>
      <c r="D10" s="12" t="str">
        <f>(IF((VLOOKUP(Table3[[#This Row],[SKU]],'[1]All Skus'!$A:$AJ,2,FALSE))="BSS",(VLOOKUP(Table3[[#This Row],[SKU]],'[1]All Skus'!$A:$AJ,5,FALSE)),""))</f>
        <v>BSSLONDON</v>
      </c>
      <c r="E10" s="11" t="str">
        <f>(IF((VLOOKUP(Table3[[#This Row],[SKU]],'[1]All Skus'!$A:$AJ,2,FALSE))="BSS",(VLOOKUP(Table3[[#This Row],[SKU]],'[1]All Skus'!$A:$AJ,8,FALSE)),""))</f>
        <v>I/O device</v>
      </c>
      <c r="F10" s="13" t="str">
        <f>(IF((VLOOKUP(Table3[[#This Row],[SKU]],'[1]All Skus'!$A:$AJ,2,FALSE))="BSS",(VLOOKUP(Table3[[#This Row],[SKU]],'[1]All Skus'!$A:$AJ,9,FALSE)),""))</f>
        <v>12 analog mic/line input, 8 analog output, networked signal processor w/ BLU link</v>
      </c>
      <c r="G10" s="14">
        <f>(IF((VLOOKUP(Table3[[#This Row],[SKU]],'[1]All Skus'!$A:$AJ,2,FALSE))="BSS",(VLOOKUP(Table3[[#This Row],[SKU]],'[1]All Skus'!$A:$AJ,10,FALSE)),""))</f>
        <v>3220</v>
      </c>
      <c r="H10" s="11" t="str">
        <f>(IF((VLOOKUP(Table3[[#This Row],[SKU]],'[1]All Skus'!$A:$AJ,2,FALSE))="BSS",(VLOOKUP(Table3[[#This Row],[SKU]],'[1]All Skus'!$A:$AJ,23,FALSE)),""))</f>
        <v>MY</v>
      </c>
      <c r="I10" s="15" t="str">
        <f>HYPERLINK((IF((VLOOKUP(Table3[[#This Row],[SKU]],'[1]All Skus'!$A:$AJ,2,FALSE))="BSS",(VLOOKUP(Table3[[#This Row],[SKU]],'[1]All Skus'!$A:$AJ,24,FALSE)),"")))</f>
        <v>Compliant</v>
      </c>
    </row>
    <row r="11" spans="1:9" ht="15" customHeight="1" x14ac:dyDescent="0.3">
      <c r="A11" s="10" t="s">
        <v>17</v>
      </c>
      <c r="B11" s="11" t="str">
        <f>(IF((VLOOKUP(Table3[[#This Row],[SKU]],'[1]All Skus'!$A:$AJ,2,FALSE))="BSS",(VLOOKUP(Table3[[#This Row],[SKU]],'[1]All Skus'!$A:$AJ,3,FALSE)),""))</f>
        <v>Soundweb London Accessories</v>
      </c>
      <c r="C11" s="11" t="str">
        <f>(IF((VLOOKUP(Table3[[#This Row],[SKU]],'[1]All Skus'!$A:$AJ,2,FALSE))="BSS",(VLOOKUP(Table3[[#This Row],[SKU]],'[1]All Skus'!$A:$AJ,4,FALSE)),""))</f>
        <v>BLU-101</v>
      </c>
      <c r="D11" s="12" t="str">
        <f>(IF((VLOOKUP(Table3[[#This Row],[SKU]],'[1]All Skus'!$A:$AJ,2,FALSE))="BSS",(VLOOKUP(Table3[[#This Row],[SKU]],'[1]All Skus'!$A:$AJ,5,FALSE)),""))</f>
        <v>BSSLONDON</v>
      </c>
      <c r="E11" s="11" t="str">
        <f>(IF((VLOOKUP(Table3[[#This Row],[SKU]],'[1]All Skus'!$A:$AJ,2,FALSE))="BSS",(VLOOKUP(Table3[[#This Row],[SKU]],'[1]All Skus'!$A:$AJ,8,FALSE)),""))</f>
        <v>I/O device</v>
      </c>
      <c r="F11" s="13" t="str">
        <f>(IF((VLOOKUP(Table3[[#This Row],[SKU]],'[1]All Skus'!$A:$AJ,2,FALSE))="BSS",(VLOOKUP(Table3[[#This Row],[SKU]],'[1]All Skus'!$A:$AJ,9,FALSE)),""))</f>
        <v>12 analog mic/line input, 8 analog output, networked signal processor w/ 12 independent AEC algorithms &amp; BLU link</v>
      </c>
      <c r="G11" s="14">
        <f>(IF((VLOOKUP(Table3[[#This Row],[SKU]],'[1]All Skus'!$A:$AJ,2,FALSE))="BSS",(VLOOKUP(Table3[[#This Row],[SKU]],'[1]All Skus'!$A:$AJ,10,FALSE)),""))</f>
        <v>4346</v>
      </c>
      <c r="H11" s="11" t="str">
        <f>(IF((VLOOKUP(Table3[[#This Row],[SKU]],'[1]All Skus'!$A:$AJ,2,FALSE))="BSS",(VLOOKUP(Table3[[#This Row],[SKU]],'[1]All Skus'!$A:$AJ,23,FALSE)),""))</f>
        <v>MY</v>
      </c>
      <c r="I11" s="15" t="str">
        <f>HYPERLINK((IF((VLOOKUP(Table3[[#This Row],[SKU]],'[1]All Skus'!$A:$AJ,2,FALSE))="BSS",(VLOOKUP(Table3[[#This Row],[SKU]],'[1]All Skus'!$A:$AJ,24,FALSE)),"")))</f>
        <v>Compliant</v>
      </c>
    </row>
    <row r="12" spans="1:9" ht="15" customHeight="1" x14ac:dyDescent="0.3">
      <c r="A12" s="10" t="s">
        <v>18</v>
      </c>
      <c r="B12" s="11" t="str">
        <f>(IF((VLOOKUP(Table3[[#This Row],[SKU]],'[1]All Skus'!$A:$AJ,2,FALSE))="BSS",(VLOOKUP(Table3[[#This Row],[SKU]],'[1]All Skus'!$A:$AJ,3,FALSE)),""))</f>
        <v>Soundweb London Accessories</v>
      </c>
      <c r="C12" s="11" t="str">
        <f>(IF((VLOOKUP(Table3[[#This Row],[SKU]],'[1]All Skus'!$A:$AJ,2,FALSE))="BSS",(VLOOKUP(Table3[[#This Row],[SKU]],'[1]All Skus'!$A:$AJ,4,FALSE)),""))</f>
        <v>BLU-102</v>
      </c>
      <c r="D12" s="12" t="str">
        <f>(IF((VLOOKUP(Table3[[#This Row],[SKU]],'[1]All Skus'!$A:$AJ,2,FALSE))="BSS",(VLOOKUP(Table3[[#This Row],[SKU]],'[1]All Skus'!$A:$AJ,5,FALSE)),""))</f>
        <v>BSSLONDON</v>
      </c>
      <c r="E12" s="11" t="str">
        <f>(IF((VLOOKUP(Table3[[#This Row],[SKU]],'[1]All Skus'!$A:$AJ,2,FALSE))="BSS",(VLOOKUP(Table3[[#This Row],[SKU]],'[1]All Skus'!$A:$AJ,8,FALSE)),""))</f>
        <v>I/O device</v>
      </c>
      <c r="F12" s="13" t="str">
        <f>(IF((VLOOKUP(Table3[[#This Row],[SKU]],'[1]All Skus'!$A:$AJ,2,FALSE))="BSS",(VLOOKUP(Table3[[#This Row],[SKU]],'[1]All Skus'!$A:$AJ,9,FALSE)),""))</f>
        <v>10 analog mic/line input, 8 analog output, networked signal processor w/ 8 independent AEC algorithms, telephone hybrid &amp; BLU link</v>
      </c>
      <c r="G12" s="14">
        <f>(IF((VLOOKUP(Table3[[#This Row],[SKU]],'[1]All Skus'!$A:$AJ,2,FALSE))="BSS",(VLOOKUP(Table3[[#This Row],[SKU]],'[1]All Skus'!$A:$AJ,10,FALSE)),""))</f>
        <v>4452</v>
      </c>
      <c r="H12" s="11" t="str">
        <f>(IF((VLOOKUP(Table3[[#This Row],[SKU]],'[1]All Skus'!$A:$AJ,2,FALSE))="BSS",(VLOOKUP(Table3[[#This Row],[SKU]],'[1]All Skus'!$A:$AJ,23,FALSE)),""))</f>
        <v>MY</v>
      </c>
      <c r="I12" s="15" t="str">
        <f>HYPERLINK((IF((VLOOKUP(Table3[[#This Row],[SKU]],'[1]All Skus'!$A:$AJ,2,FALSE))="BSS",(VLOOKUP(Table3[[#This Row],[SKU]],'[1]All Skus'!$A:$AJ,24,FALSE)),"")))</f>
        <v>Compliant</v>
      </c>
    </row>
    <row r="13" spans="1:9" ht="15" customHeight="1" x14ac:dyDescent="0.3">
      <c r="A13" s="10" t="s">
        <v>19</v>
      </c>
      <c r="B13" s="11" t="str">
        <f>(IF((VLOOKUP(Table3[[#This Row],[SKU]],'[1]All Skus'!$A:$AJ,2,FALSE))="BSS",(VLOOKUP(Table3[[#This Row],[SKU]],'[1]All Skus'!$A:$AJ,3,FALSE)),""))</f>
        <v>Soundweb London Input/Output Cards</v>
      </c>
      <c r="C13" s="11" t="str">
        <f>(IF((VLOOKUP(Table3[[#This Row],[SKU]],'[1]All Skus'!$A:$AJ,2,FALSE))="BSS",(VLOOKUP(Table3[[#This Row],[SKU]],'[1]All Skus'!$A:$AJ,4,FALSE)),""))</f>
        <v>BLU-103</v>
      </c>
      <c r="D13" s="12" t="str">
        <f>(IF((VLOOKUP(Table3[[#This Row],[SKU]],'[1]All Skus'!$A:$AJ,2,FALSE))="BSS",(VLOOKUP(Table3[[#This Row],[SKU]],'[1]All Skus'!$A:$AJ,5,FALSE)),""))</f>
        <v>BSSLONDON</v>
      </c>
      <c r="E13" s="11" t="str">
        <f>(IF((VLOOKUP(Table3[[#This Row],[SKU]],'[1]All Skus'!$A:$AJ,2,FALSE))="BSS",(VLOOKUP(Table3[[#This Row],[SKU]],'[1]All Skus'!$A:$AJ,8,FALSE)),""))</f>
        <v>I/O device</v>
      </c>
      <c r="F13" s="13" t="str">
        <f>(IF((VLOOKUP(Table3[[#This Row],[SKU]],'[1]All Skus'!$A:$AJ,2,FALSE))="BSS",(VLOOKUP(Table3[[#This Row],[SKU]],'[1]All Skus'!$A:$AJ,9,FALSE)),""))</f>
        <v>8 analog mic/line input, 8 analog output, networked signal processor w/ 8 independent AEC algorithms, VoIP &amp; BLU link</v>
      </c>
      <c r="G13" s="14">
        <f>(IF((VLOOKUP(Table3[[#This Row],[SKU]],'[1]All Skus'!$A:$AJ,2,FALSE))="BSS",(VLOOKUP(Table3[[#This Row],[SKU]],'[1]All Skus'!$A:$AJ,10,FALSE)),""))</f>
        <v>4346</v>
      </c>
      <c r="H13" s="11" t="str">
        <f>(IF((VLOOKUP(Table3[[#This Row],[SKU]],'[1]All Skus'!$A:$AJ,2,FALSE))="BSS",(VLOOKUP(Table3[[#This Row],[SKU]],'[1]All Skus'!$A:$AJ,23,FALSE)),""))</f>
        <v>MY</v>
      </c>
      <c r="I13" s="15" t="str">
        <f>HYPERLINK((IF((VLOOKUP(Table3[[#This Row],[SKU]],'[1]All Skus'!$A:$AJ,2,FALSE))="BSS",(VLOOKUP(Table3[[#This Row],[SKU]],'[1]All Skus'!$A:$AJ,24,FALSE)),"")))</f>
        <v>Compliant</v>
      </c>
    </row>
    <row r="14" spans="1:9" ht="15" customHeight="1" x14ac:dyDescent="0.3">
      <c r="A14" s="10" t="s">
        <v>20</v>
      </c>
      <c r="B14" s="11" t="str">
        <f>(IF((VLOOKUP(Table3[[#This Row],[SKU]],'[1]All Skus'!$A:$AJ,2,FALSE))="BSS",(VLOOKUP(Table3[[#This Row],[SKU]],'[1]All Skus'!$A:$AJ,3,FALSE)),""))</f>
        <v>Processor</v>
      </c>
      <c r="C14" s="11" t="str">
        <f>(IF((VLOOKUP(Table3[[#This Row],[SKU]],'[1]All Skus'!$A:$AJ,2,FALSE))="BSS",(VLOOKUP(Table3[[#This Row],[SKU]],'[1]All Skus'!$A:$AJ,4,FALSE)),""))</f>
        <v>BLU-120</v>
      </c>
      <c r="D14" s="12" t="str">
        <f>(IF((VLOOKUP(Table3[[#This Row],[SKU]],'[1]All Skus'!$A:$AJ,2,FALSE))="BSS",(VLOOKUP(Table3[[#This Row],[SKU]],'[1]All Skus'!$A:$AJ,5,FALSE)),""))</f>
        <v>BSSLONDON</v>
      </c>
      <c r="E14" s="11" t="str">
        <f>(IF((VLOOKUP(Table3[[#This Row],[SKU]],'[1]All Skus'!$A:$AJ,2,FALSE))="BSS",(VLOOKUP(Table3[[#This Row],[SKU]],'[1]All Skus'!$A:$AJ,8,FALSE)),""))</f>
        <v>Networked I/O expander</v>
      </c>
      <c r="F14" s="13" t="str">
        <f>(IF((VLOOKUP(Table3[[#This Row],[SKU]],'[1]All Skus'!$A:$AJ,2,FALSE))="BSS",(VLOOKUP(Table3[[#This Row],[SKU]],'[1]All Skus'!$A:$AJ,9,FALSE)),""))</f>
        <v>Networked I/O expander w/ BLU link chassis (no CobraNet™)**</v>
      </c>
      <c r="G14" s="14">
        <f>(IF((VLOOKUP(Table3[[#This Row],[SKU]],'[1]All Skus'!$A:$AJ,2,FALSE))="BSS",(VLOOKUP(Table3[[#This Row],[SKU]],'[1]All Skus'!$A:$AJ,10,FALSE)),""))</f>
        <v>3283</v>
      </c>
      <c r="H14" s="11" t="str">
        <f>(IF((VLOOKUP(Table3[[#This Row],[SKU]],'[1]All Skus'!$A:$AJ,2,FALSE))="BSS",(VLOOKUP(Table3[[#This Row],[SKU]],'[1]All Skus'!$A:$AJ,23,FALSE)),""))</f>
        <v>MY</v>
      </c>
      <c r="I14" s="15" t="str">
        <f>HYPERLINK((IF((VLOOKUP(Table3[[#This Row],[SKU]],'[1]All Skus'!$A:$AJ,2,FALSE))="BSS",(VLOOKUP(Table3[[#This Row],[SKU]],'[1]All Skus'!$A:$AJ,24,FALSE)),"")))</f>
        <v>Compliant</v>
      </c>
    </row>
    <row r="15" spans="1:9" ht="15" customHeight="1" x14ac:dyDescent="0.3">
      <c r="A15" s="10" t="s">
        <v>21</v>
      </c>
      <c r="B15" s="11" t="str">
        <f>(IF((VLOOKUP(Table3[[#This Row],[SKU]],'[1]All Skus'!$A:$AJ,2,FALSE))="BSS",(VLOOKUP(Table3[[#This Row],[SKU]],'[1]All Skus'!$A:$AJ,3,FALSE)),""))</f>
        <v>Soundweb Contrio Controllers</v>
      </c>
      <c r="C15" s="11" t="str">
        <f>(IF((VLOOKUP(Table3[[#This Row],[SKU]],'[1]All Skus'!$A:$AJ,2,FALSE))="BSS",(VLOOKUP(Table3[[#This Row],[SKU]],'[1]All Skus'!$A:$AJ,4,FALSE)),""))</f>
        <v>BLU-160</v>
      </c>
      <c r="D15" s="12" t="str">
        <f>(IF((VLOOKUP(Table3[[#This Row],[SKU]],'[1]All Skus'!$A:$AJ,2,FALSE))="BSS",(VLOOKUP(Table3[[#This Row],[SKU]],'[1]All Skus'!$A:$AJ,5,FALSE)),""))</f>
        <v>BSSLONDON</v>
      </c>
      <c r="E15" s="11" t="str">
        <f>(IF((VLOOKUP(Table3[[#This Row],[SKU]],'[1]All Skus'!$A:$AJ,2,FALSE))="BSS",(VLOOKUP(Table3[[#This Row],[SKU]],'[1]All Skus'!$A:$AJ,8,FALSE)),""))</f>
        <v>Networked processor</v>
      </c>
      <c r="F15" s="13" t="str">
        <f>(IF((VLOOKUP(Table3[[#This Row],[SKU]],'[1]All Skus'!$A:$AJ,2,FALSE))="BSS",(VLOOKUP(Table3[[#This Row],[SKU]],'[1]All Skus'!$A:$AJ,9,FALSE)),""))</f>
        <v>Networked signal processor &amp; BLU link chassis (no CobraNet™)</v>
      </c>
      <c r="G15" s="14">
        <f>(IF((VLOOKUP(Table3[[#This Row],[SKU]],'[1]All Skus'!$A:$AJ,2,FALSE))="BSS",(VLOOKUP(Table3[[#This Row],[SKU]],'[1]All Skus'!$A:$AJ,10,FALSE)),""))</f>
        <v>4694</v>
      </c>
      <c r="H15" s="11" t="str">
        <f>(IF((VLOOKUP(Table3[[#This Row],[SKU]],'[1]All Skus'!$A:$AJ,2,FALSE))="BSS",(VLOOKUP(Table3[[#This Row],[SKU]],'[1]All Skus'!$A:$AJ,23,FALSE)),""))</f>
        <v>MY</v>
      </c>
      <c r="I15" s="15" t="str">
        <f>HYPERLINK((IF((VLOOKUP(Table3[[#This Row],[SKU]],'[1]All Skus'!$A:$AJ,2,FALSE))="BSS",(VLOOKUP(Table3[[#This Row],[SKU]],'[1]All Skus'!$A:$AJ,24,FALSE)),"")))</f>
        <v>Compliant</v>
      </c>
    </row>
    <row r="16" spans="1:9" ht="15" customHeight="1" x14ac:dyDescent="0.3">
      <c r="A16" s="10" t="s">
        <v>22</v>
      </c>
      <c r="B16" s="11" t="str">
        <f>(IF((VLOOKUP(Table3[[#This Row],[SKU]],'[1]All Skus'!$A:$AJ,2,FALSE))="BSS",(VLOOKUP(Table3[[#This Row],[SKU]],'[1]All Skus'!$A:$AJ,3,FALSE)),""))</f>
        <v>Soundweb Contrio Controllers</v>
      </c>
      <c r="C16" s="11" t="str">
        <f>(IF((VLOOKUP(Table3[[#This Row],[SKU]],'[1]All Skus'!$A:$AJ,2,FALSE))="BSS",(VLOOKUP(Table3[[#This Row],[SKU]],'[1]All Skus'!$A:$AJ,4,FALSE)),""))</f>
        <v>BLU-326</v>
      </c>
      <c r="D16" s="12" t="str">
        <f>(IF((VLOOKUP(Table3[[#This Row],[SKU]],'[1]All Skus'!$A:$AJ,2,FALSE))="BSS",(VLOOKUP(Table3[[#This Row],[SKU]],'[1]All Skus'!$A:$AJ,5,FALSE)),""))</f>
        <v>BSSLONDON</v>
      </c>
      <c r="E16" s="11" t="str">
        <f>(IF((VLOOKUP(Table3[[#This Row],[SKU]],'[1]All Skus'!$A:$AJ,2,FALSE))="BSS",(VLOOKUP(Table3[[#This Row],[SKU]],'[1]All Skus'!$A:$AJ,8,FALSE)),""))</f>
        <v>Networked I/O expander</v>
      </c>
      <c r="F16" s="13" t="str">
        <f>(IF((VLOOKUP(Table3[[#This Row],[SKU]],'[1]All Skus'!$A:$AJ,2,FALSE))="BSS",(VLOOKUP(Table3[[#This Row],[SKU]],'[1]All Skus'!$A:$AJ,9,FALSE)),""))</f>
        <v>BSS,BLU326,SIGNAL PROCESSOR W/DANTE</v>
      </c>
      <c r="G16" s="14">
        <f>(IF((VLOOKUP(Table3[[#This Row],[SKU]],'[1]All Skus'!$A:$AJ,2,FALSE))="BSS",(VLOOKUP(Table3[[#This Row],[SKU]],'[1]All Skus'!$A:$AJ,10,FALSE)),""))</f>
        <v>4893.3652000000002</v>
      </c>
      <c r="H16" s="11" t="str">
        <f>(IF((VLOOKUP(Table3[[#This Row],[SKU]],'[1]All Skus'!$A:$AJ,2,FALSE))="BSS",(VLOOKUP(Table3[[#This Row],[SKU]],'[1]All Skus'!$A:$AJ,23,FALSE)),""))</f>
        <v>MY</v>
      </c>
      <c r="I16" s="15" t="str">
        <f>HYPERLINK((IF((VLOOKUP(Table3[[#This Row],[SKU]],'[1]All Skus'!$A:$AJ,2,FALSE))="BSS",(VLOOKUP(Table3[[#This Row],[SKU]],'[1]All Skus'!$A:$AJ,24,FALSE)),"")))</f>
        <v>Non Compliant</v>
      </c>
    </row>
    <row r="17" spans="1:9" ht="15" customHeight="1" x14ac:dyDescent="0.3">
      <c r="A17" s="10" t="s">
        <v>23</v>
      </c>
      <c r="B17" s="11" t="str">
        <f>(IF((VLOOKUP(Table3[[#This Row],[SKU]],'[1]All Skus'!$A:$AJ,2,FALSE))="BSS",(VLOOKUP(Table3[[#This Row],[SKU]],'[1]All Skus'!$A:$AJ,3,FALSE)),""))</f>
        <v>Soundweb Contrio Controllers</v>
      </c>
      <c r="C17" s="11" t="str">
        <f>(IF((VLOOKUP(Table3[[#This Row],[SKU]],'[1]All Skus'!$A:$AJ,2,FALSE))="BSS",(VLOOKUP(Table3[[#This Row],[SKU]],'[1]All Skus'!$A:$AJ,4,FALSE)),""))</f>
        <v>BLU-50</v>
      </c>
      <c r="D17" s="12" t="str">
        <f>(IF((VLOOKUP(Table3[[#This Row],[SKU]],'[1]All Skus'!$A:$AJ,2,FALSE))="BSS",(VLOOKUP(Table3[[#This Row],[SKU]],'[1]All Skus'!$A:$AJ,5,FALSE)),""))</f>
        <v>BSSLONDON</v>
      </c>
      <c r="E17" s="11" t="str">
        <f>(IF((VLOOKUP(Table3[[#This Row],[SKU]],'[1]All Skus'!$A:$AJ,2,FALSE))="BSS",(VLOOKUP(Table3[[#This Row],[SKU]],'[1]All Skus'!$A:$AJ,8,FALSE)),""))</f>
        <v>I/O device</v>
      </c>
      <c r="F17" s="13" t="str">
        <f>(IF((VLOOKUP(Table3[[#This Row],[SKU]],'[1]All Skus'!$A:$AJ,2,FALSE))="BSS",(VLOOKUP(Table3[[#This Row],[SKU]],'[1]All Skus'!$A:$AJ,9,FALSE)),""))</f>
        <v>4 analog mic/line input, 4 analog output, networked signal processor w/ BLU link</v>
      </c>
      <c r="G17" s="14">
        <f>(IF((VLOOKUP(Table3[[#This Row],[SKU]],'[1]All Skus'!$A:$AJ,2,FALSE))="BSS",(VLOOKUP(Table3[[#This Row],[SKU]],'[1]All Skus'!$A:$AJ,10,FALSE)),""))</f>
        <v>1761.9798000000001</v>
      </c>
      <c r="H17" s="11" t="str">
        <f>(IF((VLOOKUP(Table3[[#This Row],[SKU]],'[1]All Skus'!$A:$AJ,2,FALSE))="BSS",(VLOOKUP(Table3[[#This Row],[SKU]],'[1]All Skus'!$A:$AJ,23,FALSE)),""))</f>
        <v>MY</v>
      </c>
      <c r="I17" s="15" t="str">
        <f>HYPERLINK((IF((VLOOKUP(Table3[[#This Row],[SKU]],'[1]All Skus'!$A:$AJ,2,FALSE))="BSS",(VLOOKUP(Table3[[#This Row],[SKU]],'[1]All Skus'!$A:$AJ,24,FALSE)),"")))</f>
        <v>Non Compliant</v>
      </c>
    </row>
    <row r="18" spans="1:9" ht="15" customHeight="1" x14ac:dyDescent="0.3">
      <c r="A18" s="10" t="s">
        <v>24</v>
      </c>
      <c r="B18" s="11" t="str">
        <f>(IF((VLOOKUP(Table3[[#This Row],[SKU]],'[1]All Skus'!$A:$AJ,2,FALSE))="BSS",(VLOOKUP(Table3[[#This Row],[SKU]],'[1]All Skus'!$A:$AJ,3,FALSE)),""))</f>
        <v>Soundweb Contrio Controllers</v>
      </c>
      <c r="C18" s="11" t="str">
        <f>(IF((VLOOKUP(Table3[[#This Row],[SKU]],'[1]All Skus'!$A:$AJ,2,FALSE))="BSS",(VLOOKUP(Table3[[#This Row],[SKU]],'[1]All Skus'!$A:$AJ,4,FALSE)),""))</f>
        <v>BLU-806</v>
      </c>
      <c r="D18" s="12" t="str">
        <f>(IF((VLOOKUP(Table3[[#This Row],[SKU]],'[1]All Skus'!$A:$AJ,2,FALSE))="BSS",(VLOOKUP(Table3[[#This Row],[SKU]],'[1]All Skus'!$A:$AJ,5,FALSE)),""))</f>
        <v>BSSLONDON</v>
      </c>
      <c r="E18" s="11" t="str">
        <f>(IF((VLOOKUP(Table3[[#This Row],[SKU]],'[1]All Skus'!$A:$AJ,2,FALSE))="BSS",(VLOOKUP(Table3[[#This Row],[SKU]],'[1]All Skus'!$A:$AJ,8,FALSE)),""))</f>
        <v>Networked processor</v>
      </c>
      <c r="F18" s="13" t="str">
        <f>(IF((VLOOKUP(Table3[[#This Row],[SKU]],'[1]All Skus'!$A:$AJ,2,FALSE))="BSS",(VLOOKUP(Table3[[#This Row],[SKU]],'[1]All Skus'!$A:$AJ,9,FALSE)),""))</f>
        <v>Networked signal processor w/ Dante™ &amp; BLU link chassis</v>
      </c>
      <c r="G18" s="14">
        <f>(IF((VLOOKUP(Table3[[#This Row],[SKU]],'[1]All Skus'!$A:$AJ,2,FALSE))="BSS",(VLOOKUP(Table3[[#This Row],[SKU]],'[1]All Skus'!$A:$AJ,10,FALSE)),""))</f>
        <v>7763.5425999999998</v>
      </c>
      <c r="H18" s="11" t="str">
        <f>(IF((VLOOKUP(Table3[[#This Row],[SKU]],'[1]All Skus'!$A:$AJ,2,FALSE))="BSS",(VLOOKUP(Table3[[#This Row],[SKU]],'[1]All Skus'!$A:$AJ,23,FALSE)),""))</f>
        <v>MY</v>
      </c>
      <c r="I18" s="15" t="str">
        <f>HYPERLINK((IF((VLOOKUP(Table3[[#This Row],[SKU]],'[1]All Skus'!$A:$AJ,2,FALSE))="BSS",(VLOOKUP(Table3[[#This Row],[SKU]],'[1]All Skus'!$A:$AJ,24,FALSE)),"")))</f>
        <v>Non Compliant</v>
      </c>
    </row>
    <row r="19" spans="1:9" ht="15" customHeight="1" x14ac:dyDescent="0.3">
      <c r="A19" s="10" t="s">
        <v>25</v>
      </c>
      <c r="B19" s="11" t="str">
        <f>(IF((VLOOKUP(Table3[[#This Row],[SKU]],'[1]All Skus'!$A:$AJ,2,FALSE))="BSS",(VLOOKUP(Table3[[#This Row],[SKU]],'[1]All Skus'!$A:$AJ,3,FALSE)),""))</f>
        <v>Soundweb Contrio Controllers</v>
      </c>
      <c r="C19" s="11" t="str">
        <f>(IF((VLOOKUP(Table3[[#This Row],[SKU]],'[1]All Skus'!$A:$AJ,2,FALSE))="BSS",(VLOOKUP(Table3[[#This Row],[SKU]],'[1]All Skus'!$A:$AJ,4,FALSE)),""))</f>
        <v xml:space="preserve">BLU-8-V2-BLK </v>
      </c>
      <c r="D19" s="12" t="str">
        <f>(IF((VLOOKUP(Table3[[#This Row],[SKU]],'[1]All Skus'!$A:$AJ,2,FALSE))="BSS",(VLOOKUP(Table3[[#This Row],[SKU]],'[1]All Skus'!$A:$AJ,5,FALSE)),""))</f>
        <v>BSSLONDON</v>
      </c>
      <c r="E19" s="11" t="str">
        <f>(IF((VLOOKUP(Table3[[#This Row],[SKU]],'[1]All Skus'!$A:$AJ,2,FALSE))="BSS",(VLOOKUP(Table3[[#This Row],[SKU]],'[1]All Skus'!$A:$AJ,8,FALSE)),""))</f>
        <v>Zone controller</v>
      </c>
      <c r="F19" s="13" t="str">
        <f>(IF((VLOOKUP(Table3[[#This Row],[SKU]],'[1]All Skus'!$A:$AJ,2,FALSE))="BSS",(VLOOKUP(Table3[[#This Row],[SKU]],'[1]All Skus'!$A:$AJ,9,FALSE)),""))</f>
        <v xml:space="preserve">Programmable zone controller (Black)  </v>
      </c>
      <c r="G19" s="14">
        <f>(IF((VLOOKUP(Table3[[#This Row],[SKU]],'[1]All Skus'!$A:$AJ,2,FALSE))="BSS",(VLOOKUP(Table3[[#This Row],[SKU]],'[1]All Skus'!$A:$AJ,10,FALSE)),""))</f>
        <v>927</v>
      </c>
      <c r="H19" s="11" t="str">
        <f>(IF((VLOOKUP(Table3[[#This Row],[SKU]],'[1]All Skus'!$A:$AJ,2,FALSE))="BSS",(VLOOKUP(Table3[[#This Row],[SKU]],'[1]All Skus'!$A:$AJ,23,FALSE)),""))</f>
        <v>MY</v>
      </c>
      <c r="I19" s="15" t="str">
        <f>HYPERLINK((IF((VLOOKUP(Table3[[#This Row],[SKU]],'[1]All Skus'!$A:$AJ,2,FALSE))="BSS",(VLOOKUP(Table3[[#This Row],[SKU]],'[1]All Skus'!$A:$AJ,24,FALSE)),"")))</f>
        <v>Non Compliant</v>
      </c>
    </row>
    <row r="20" spans="1:9" ht="15" customHeight="1" x14ac:dyDescent="0.3">
      <c r="A20" s="10" t="s">
        <v>26</v>
      </c>
      <c r="B20" s="11" t="str">
        <f>(IF((VLOOKUP(Table3[[#This Row],[SKU]],'[1]All Skus'!$A:$AJ,2,FALSE))="BSS",(VLOOKUP(Table3[[#This Row],[SKU]],'[1]All Skus'!$A:$AJ,3,FALSE)),""))</f>
        <v>Soundweb Contrio Controllers</v>
      </c>
      <c r="C20" s="11" t="str">
        <f>(IF((VLOOKUP(Table3[[#This Row],[SKU]],'[1]All Skus'!$A:$AJ,2,FALSE))="BSS",(VLOOKUP(Table3[[#This Row],[SKU]],'[1]All Skus'!$A:$AJ,4,FALSE)),""))</f>
        <v xml:space="preserve">BLU-8-V2-WHT </v>
      </c>
      <c r="D20" s="12" t="str">
        <f>(IF((VLOOKUP(Table3[[#This Row],[SKU]],'[1]All Skus'!$A:$AJ,2,FALSE))="BSS",(VLOOKUP(Table3[[#This Row],[SKU]],'[1]All Skus'!$A:$AJ,5,FALSE)),""))</f>
        <v>BSSLONDON</v>
      </c>
      <c r="E20" s="11" t="str">
        <f>(IF((VLOOKUP(Table3[[#This Row],[SKU]],'[1]All Skus'!$A:$AJ,2,FALSE))="BSS",(VLOOKUP(Table3[[#This Row],[SKU]],'[1]All Skus'!$A:$AJ,8,FALSE)),""))</f>
        <v>Zone controller</v>
      </c>
      <c r="F20" s="13" t="str">
        <f>(IF((VLOOKUP(Table3[[#This Row],[SKU]],'[1]All Skus'!$A:$AJ,2,FALSE))="BSS",(VLOOKUP(Table3[[#This Row],[SKU]],'[1]All Skus'!$A:$AJ,9,FALSE)),""))</f>
        <v xml:space="preserve">Programmable zone controller (White)  </v>
      </c>
      <c r="G20" s="14">
        <f>(IF((VLOOKUP(Table3[[#This Row],[SKU]],'[1]All Skus'!$A:$AJ,2,FALSE))="BSS",(VLOOKUP(Table3[[#This Row],[SKU]],'[1]All Skus'!$A:$AJ,10,FALSE)),""))</f>
        <v>927</v>
      </c>
      <c r="H20" s="11" t="str">
        <f>(IF((VLOOKUP(Table3[[#This Row],[SKU]],'[1]All Skus'!$A:$AJ,2,FALSE))="BSS",(VLOOKUP(Table3[[#This Row],[SKU]],'[1]All Skus'!$A:$AJ,23,FALSE)),""))</f>
        <v>MY</v>
      </c>
      <c r="I20" s="15" t="str">
        <f>HYPERLINK((IF((VLOOKUP(Table3[[#This Row],[SKU]],'[1]All Skus'!$A:$AJ,2,FALSE))="BSS",(VLOOKUP(Table3[[#This Row],[SKU]],'[1]All Skus'!$A:$AJ,24,FALSE)),"")))</f>
        <v>Non Compliant</v>
      </c>
    </row>
    <row r="21" spans="1:9" ht="15" customHeight="1" x14ac:dyDescent="0.3">
      <c r="A21" s="10" t="s">
        <v>27</v>
      </c>
      <c r="B21" s="11" t="str">
        <f>(IF((VLOOKUP(Table3[[#This Row],[SKU]],'[1]All Skus'!$A:$AJ,2,FALSE))="BSS",(VLOOKUP(Table3[[#This Row],[SKU]],'[1]All Skus'!$A:$AJ,3,FALSE)),""))</f>
        <v>Soundweb Contrio Controllers</v>
      </c>
      <c r="C21" s="11" t="str">
        <f>(IF((VLOOKUP(Table3[[#This Row],[SKU]],'[1]All Skus'!$A:$AJ,2,FALSE))="BSS",(VLOOKUP(Table3[[#This Row],[SKU]],'[1]All Skus'!$A:$AJ,4,FALSE)),""))</f>
        <v>BLUAEC-IN</v>
      </c>
      <c r="D21" s="12">
        <f>(IF((VLOOKUP(Table3[[#This Row],[SKU]],'[1]All Skus'!$A:$AJ,2,FALSE))="BSS",(VLOOKUP(Table3[[#This Row],[SKU]],'[1]All Skus'!$A:$AJ,5,FALSE)),""))</f>
        <v>0</v>
      </c>
      <c r="E21" s="11" t="str">
        <f>(IF((VLOOKUP(Table3[[#This Row],[SKU]],'[1]All Skus'!$A:$AJ,2,FALSE))="BSS",(VLOOKUP(Table3[[#This Row],[SKU]],'[1]All Skus'!$A:$AJ,8,FALSE)),""))</f>
        <v>I/O card</v>
      </c>
      <c r="F21" s="13" t="str">
        <f>(IF((VLOOKUP(Table3[[#This Row],[SKU]],'[1]All Skus'!$A:$AJ,2,FALSE))="BSS",(VLOOKUP(Table3[[#This Row],[SKU]],'[1]All Skus'!$A:$AJ,9,FALSE)),""))</f>
        <v>4 analog input mic/line card for Soundweb London Chassis with independent AEC processing per channel (for BLU-800, BLU-320, BLU-160 and BLU-120 ONLY)</v>
      </c>
      <c r="G21" s="14">
        <f>(IF((VLOOKUP(Table3[[#This Row],[SKU]],'[1]All Skus'!$A:$AJ,2,FALSE))="BSS",(VLOOKUP(Table3[[#This Row],[SKU]],'[1]All Skus'!$A:$AJ,10,FALSE)),""))</f>
        <v>1546</v>
      </c>
      <c r="H21" s="11" t="str">
        <f>(IF((VLOOKUP(Table3[[#This Row],[SKU]],'[1]All Skus'!$A:$AJ,2,FALSE))="BSS",(VLOOKUP(Table3[[#This Row],[SKU]],'[1]All Skus'!$A:$AJ,23,FALSE)),""))</f>
        <v>MY</v>
      </c>
      <c r="I21" s="15" t="str">
        <f>HYPERLINK((IF((VLOOKUP(Table3[[#This Row],[SKU]],'[1]All Skus'!$A:$AJ,2,FALSE))="BSS",(VLOOKUP(Table3[[#This Row],[SKU]],'[1]All Skus'!$A:$AJ,24,FALSE)),"")))</f>
        <v>Non Compliant</v>
      </c>
    </row>
    <row r="22" spans="1:9" ht="15" customHeight="1" x14ac:dyDescent="0.3">
      <c r="A22" s="10" t="s">
        <v>28</v>
      </c>
      <c r="B22" s="11" t="str">
        <f>(IF((VLOOKUP(Table3[[#This Row],[SKU]],'[1]All Skus'!$A:$AJ,2,FALSE))="BSS",(VLOOKUP(Table3[[#This Row],[SKU]],'[1]All Skus'!$A:$AJ,3,FALSE)),""))</f>
        <v>FCS Series Graphic Equalizers</v>
      </c>
      <c r="C22" s="11" t="str">
        <f>(IF((VLOOKUP(Table3[[#This Row],[SKU]],'[1]All Skus'!$A:$AJ,2,FALSE))="BSS",(VLOOKUP(Table3[[#This Row],[SKU]],'[1]All Skus'!$A:$AJ,4,FALSE)),""))</f>
        <v>BLU-BIB</v>
      </c>
      <c r="D22" s="12" t="str">
        <f>(IF((VLOOKUP(Table3[[#This Row],[SKU]],'[1]All Skus'!$A:$AJ,2,FALSE))="BSS",(VLOOKUP(Table3[[#This Row],[SKU]],'[1]All Skus'!$A:$AJ,5,FALSE)),""))</f>
        <v>BSSACC</v>
      </c>
      <c r="E22" s="11" t="str">
        <f>(IF((VLOOKUP(Table3[[#This Row],[SKU]],'[1]All Skus'!$A:$AJ,2,FALSE))="BSS",(VLOOKUP(Table3[[#This Row],[SKU]],'[1]All Skus'!$A:$AJ,8,FALSE)),""))</f>
        <v>Break-in/out box</v>
      </c>
      <c r="F22" s="13" t="str">
        <f>(IF((VLOOKUP(Table3[[#This Row],[SKU]],'[1]All Skus'!$A:$AJ,2,FALSE))="BSS",(VLOOKUP(Table3[[#This Row],[SKU]],'[1]All Skus'!$A:$AJ,9,FALSE)),""))</f>
        <v>8-channel analog break-in box w/ BLU link &amp; switchable Phantom Power per channel (half rack width)</v>
      </c>
      <c r="G22" s="14">
        <f>(IF((VLOOKUP(Table3[[#This Row],[SKU]],'[1]All Skus'!$A:$AJ,2,FALSE))="BSS",(VLOOKUP(Table3[[#This Row],[SKU]],'[1]All Skus'!$A:$AJ,10,FALSE)),""))</f>
        <v>1125</v>
      </c>
      <c r="H22" s="11" t="str">
        <f>(IF((VLOOKUP(Table3[[#This Row],[SKU]],'[1]All Skus'!$A:$AJ,2,FALSE))="BSS",(VLOOKUP(Table3[[#This Row],[SKU]],'[1]All Skus'!$A:$AJ,23,FALSE)),""))</f>
        <v>MY</v>
      </c>
      <c r="I22" s="15" t="str">
        <f>HYPERLINK((IF((VLOOKUP(Table3[[#This Row],[SKU]],'[1]All Skus'!$A:$AJ,2,FALSE))="BSS",(VLOOKUP(Table3[[#This Row],[SKU]],'[1]All Skus'!$A:$AJ,24,FALSE)),"")))</f>
        <v>Non Compliant</v>
      </c>
    </row>
    <row r="23" spans="1:9" ht="15" customHeight="1" x14ac:dyDescent="0.3">
      <c r="A23" s="10" t="s">
        <v>29</v>
      </c>
      <c r="B23" s="11" t="str">
        <f>(IF((VLOOKUP(Table3[[#This Row],[SKU]],'[1]All Skus'!$A:$AJ,2,FALSE))="BSS",(VLOOKUP(Table3[[#This Row],[SKU]],'[1]All Skus'!$A:$AJ,3,FALSE)),""))</f>
        <v>FCS Series Graphic Equalizers</v>
      </c>
      <c r="C23" s="11" t="str">
        <f>(IF((VLOOKUP(Table3[[#This Row],[SKU]],'[1]All Skus'!$A:$AJ,2,FALSE))="BSS",(VLOOKUP(Table3[[#This Row],[SKU]],'[1]All Skus'!$A:$AJ,4,FALSE)),""))</f>
        <v>BLU-BOB1</v>
      </c>
      <c r="D23" s="12" t="str">
        <f>(IF((VLOOKUP(Table3[[#This Row],[SKU]],'[1]All Skus'!$A:$AJ,2,FALSE))="BSS",(VLOOKUP(Table3[[#This Row],[SKU]],'[1]All Skus'!$A:$AJ,5,FALSE)),""))</f>
        <v>BSSLONDON</v>
      </c>
      <c r="E23" s="11" t="str">
        <f>(IF((VLOOKUP(Table3[[#This Row],[SKU]],'[1]All Skus'!$A:$AJ,2,FALSE))="BSS",(VLOOKUP(Table3[[#This Row],[SKU]],'[1]All Skus'!$A:$AJ,8,FALSE)),""))</f>
        <v>Break-in/out box</v>
      </c>
      <c r="F23" s="13" t="str">
        <f>(IF((VLOOKUP(Table3[[#This Row],[SKU]],'[1]All Skus'!$A:$AJ,2,FALSE))="BSS",(VLOOKUP(Table3[[#This Row],[SKU]],'[1]All Skus'!$A:$AJ,9,FALSE)),""))</f>
        <v>8-channel analog break-out box w/ BLU link (half rack)</v>
      </c>
      <c r="G23" s="14">
        <f>(IF((VLOOKUP(Table3[[#This Row],[SKU]],'[1]All Skus'!$A:$AJ,2,FALSE))="BSS",(VLOOKUP(Table3[[#This Row],[SKU]],'[1]All Skus'!$A:$AJ,10,FALSE)),""))</f>
        <v>954</v>
      </c>
      <c r="H23" s="11" t="str">
        <f>(IF((VLOOKUP(Table3[[#This Row],[SKU]],'[1]All Skus'!$A:$AJ,2,FALSE))="BSS",(VLOOKUP(Table3[[#This Row],[SKU]],'[1]All Skus'!$A:$AJ,23,FALSE)),""))</f>
        <v>MY</v>
      </c>
      <c r="I23" s="15" t="str">
        <f>HYPERLINK((IF((VLOOKUP(Table3[[#This Row],[SKU]],'[1]All Skus'!$A:$AJ,2,FALSE))="BSS",(VLOOKUP(Table3[[#This Row],[SKU]],'[1]All Skus'!$A:$AJ,24,FALSE)),"")))</f>
        <v>Non Compliant</v>
      </c>
    </row>
    <row r="24" spans="1:9" ht="15" customHeight="1" x14ac:dyDescent="0.3">
      <c r="A24" s="10" t="s">
        <v>30</v>
      </c>
      <c r="B24" s="11" t="str">
        <f>(IF((VLOOKUP(Table3[[#This Row],[SKU]],'[1]All Skus'!$A:$AJ,2,FALSE))="BSS",(VLOOKUP(Table3[[#This Row],[SKU]],'[1]All Skus'!$A:$AJ,3,FALSE)),""))</f>
        <v>Soundweb London Chassis</v>
      </c>
      <c r="C24" s="11" t="str">
        <f>(IF((VLOOKUP(Table3[[#This Row],[SKU]],'[1]All Skus'!$A:$AJ,2,FALSE))="BSS",(VLOOKUP(Table3[[#This Row],[SKU]],'[1]All Skus'!$A:$AJ,4,FALSE)),""))</f>
        <v>BLU-BOB2</v>
      </c>
      <c r="D24" s="12" t="str">
        <f>(IF((VLOOKUP(Table3[[#This Row],[SKU]],'[1]All Skus'!$A:$AJ,2,FALSE))="BSS",(VLOOKUP(Table3[[#This Row],[SKU]],'[1]All Skus'!$A:$AJ,5,FALSE)),""))</f>
        <v>BSSLONDON</v>
      </c>
      <c r="E24" s="11" t="str">
        <f>(IF((VLOOKUP(Table3[[#This Row],[SKU]],'[1]All Skus'!$A:$AJ,2,FALSE))="BSS",(VLOOKUP(Table3[[#This Row],[SKU]],'[1]All Skus'!$A:$AJ,8,FALSE)),""))</f>
        <v>Break-in/out box</v>
      </c>
      <c r="F24" s="13" t="str">
        <f>(IF((VLOOKUP(Table3[[#This Row],[SKU]],'[1]All Skus'!$A:$AJ,2,FALSE))="BSS",(VLOOKUP(Table3[[#This Row],[SKU]],'[1]All Skus'!$A:$AJ,9,FALSE)),""))</f>
        <v>8-channel analog break-out box w/ BLU link (rack mount)</v>
      </c>
      <c r="G24" s="14">
        <f>(IF((VLOOKUP(Table3[[#This Row],[SKU]],'[1]All Skus'!$A:$AJ,2,FALSE))="BSS",(VLOOKUP(Table3[[#This Row],[SKU]],'[1]All Skus'!$A:$AJ,10,FALSE)),""))</f>
        <v>1042</v>
      </c>
      <c r="H24" s="11" t="str">
        <f>(IF((VLOOKUP(Table3[[#This Row],[SKU]],'[1]All Skus'!$A:$AJ,2,FALSE))="BSS",(VLOOKUP(Table3[[#This Row],[SKU]],'[1]All Skus'!$A:$AJ,23,FALSE)),""))</f>
        <v>MY</v>
      </c>
      <c r="I24" s="15" t="str">
        <f>HYPERLINK((IF((VLOOKUP(Table3[[#This Row],[SKU]],'[1]All Skus'!$A:$AJ,2,FALSE))="BSS",(VLOOKUP(Table3[[#This Row],[SKU]],'[1]All Skus'!$A:$AJ,24,FALSE)),"")))</f>
        <v>Non Compliant</v>
      </c>
    </row>
    <row r="25" spans="1:9" ht="15" customHeight="1" x14ac:dyDescent="0.3">
      <c r="A25" s="10" t="s">
        <v>31</v>
      </c>
      <c r="B25" s="11" t="str">
        <f>(IF((VLOOKUP(Table3[[#This Row],[SKU]],'[1]All Skus'!$A:$AJ,2,FALSE))="BSS",(VLOOKUP(Table3[[#This Row],[SKU]],'[1]All Skus'!$A:$AJ,3,FALSE)),""))</f>
        <v>Soundweb London Accessories</v>
      </c>
      <c r="C25" s="11" t="str">
        <f>(IF((VLOOKUP(Table3[[#This Row],[SKU]],'[1]All Skus'!$A:$AJ,2,FALSE))="BSS",(VLOOKUP(Table3[[#This Row],[SKU]],'[1]All Skus'!$A:$AJ,4,FALSE)),""))</f>
        <v xml:space="preserve">BLUCARD-IN </v>
      </c>
      <c r="D25" s="12" t="str">
        <f>(IF((VLOOKUP(Table3[[#This Row],[SKU]],'[1]All Skus'!$A:$AJ,2,FALSE))="BSS",(VLOOKUP(Table3[[#This Row],[SKU]],'[1]All Skus'!$A:$AJ,5,FALSE)),""))</f>
        <v>BSSLONDON</v>
      </c>
      <c r="E25" s="11" t="str">
        <f>(IF((VLOOKUP(Table3[[#This Row],[SKU]],'[1]All Skus'!$A:$AJ,2,FALSE))="BSS",(VLOOKUP(Table3[[#This Row],[SKU]],'[1]All Skus'!$A:$AJ,8,FALSE)),""))</f>
        <v>I/O card</v>
      </c>
      <c r="F25" s="13" t="str">
        <f>(IF((VLOOKUP(Table3[[#This Row],[SKU]],'[1]All Skus'!$A:$AJ,2,FALSE))="BSS",(VLOOKUP(Table3[[#This Row],[SKU]],'[1]All Skus'!$A:$AJ,9,FALSE)),""))</f>
        <v>4 analog input mic/line card for Soundweb London Chassis</v>
      </c>
      <c r="G25" s="14">
        <f>(IF((VLOOKUP(Table3[[#This Row],[SKU]],'[1]All Skus'!$A:$AJ,2,FALSE))="BSS",(VLOOKUP(Table3[[#This Row],[SKU]],'[1]All Skus'!$A:$AJ,10,FALSE)),""))</f>
        <v>455</v>
      </c>
      <c r="H25" s="11" t="str">
        <f>(IF((VLOOKUP(Table3[[#This Row],[SKU]],'[1]All Skus'!$A:$AJ,2,FALSE))="BSS",(VLOOKUP(Table3[[#This Row],[SKU]],'[1]All Skus'!$A:$AJ,23,FALSE)),""))</f>
        <v>MY</v>
      </c>
      <c r="I25" s="15" t="str">
        <f>HYPERLINK((IF((VLOOKUP(Table3[[#This Row],[SKU]],'[1]All Skus'!$A:$AJ,2,FALSE))="BSS",(VLOOKUP(Table3[[#This Row],[SKU]],'[1]All Skus'!$A:$AJ,24,FALSE)),"")))</f>
        <v>Non Compliant</v>
      </c>
    </row>
    <row r="26" spans="1:9" ht="15" customHeight="1" x14ac:dyDescent="0.3">
      <c r="A26" s="10" t="s">
        <v>32</v>
      </c>
      <c r="B26" s="11" t="str">
        <f>(IF((VLOOKUP(Table3[[#This Row],[SKU]],'[1]All Skus'!$A:$AJ,2,FALSE))="BSS",(VLOOKUP(Table3[[#This Row],[SKU]],'[1]All Skus'!$A:$AJ,3,FALSE)),""))</f>
        <v>Soundweb London Controllers</v>
      </c>
      <c r="C26" s="11" t="str">
        <f>(IF((VLOOKUP(Table3[[#This Row],[SKU]],'[1]All Skus'!$A:$AJ,2,FALSE))="BSS",(VLOOKUP(Table3[[#This Row],[SKU]],'[1]All Skus'!$A:$AJ,4,FALSE)),""))</f>
        <v>BLUCARD-OUT</v>
      </c>
      <c r="D26" s="12" t="str">
        <f>(IF((VLOOKUP(Table3[[#This Row],[SKU]],'[1]All Skus'!$A:$AJ,2,FALSE))="BSS",(VLOOKUP(Table3[[#This Row],[SKU]],'[1]All Skus'!$A:$AJ,5,FALSE)),""))</f>
        <v>BSSLONDON</v>
      </c>
      <c r="E26" s="11" t="str">
        <f>(IF((VLOOKUP(Table3[[#This Row],[SKU]],'[1]All Skus'!$A:$AJ,2,FALSE))="BSS",(VLOOKUP(Table3[[#This Row],[SKU]],'[1]All Skus'!$A:$AJ,8,FALSE)),""))</f>
        <v>I/O card</v>
      </c>
      <c r="F26" s="13" t="str">
        <f>(IF((VLOOKUP(Table3[[#This Row],[SKU]],'[1]All Skus'!$A:$AJ,2,FALSE))="BSS",(VLOOKUP(Table3[[#This Row],[SKU]],'[1]All Skus'!$A:$AJ,9,FALSE)),""))</f>
        <v>4 analogl output card for Soundweb London Chassis</v>
      </c>
      <c r="G26" s="14">
        <f>(IF((VLOOKUP(Table3[[#This Row],[SKU]],'[1]All Skus'!$A:$AJ,2,FALSE))="BSS",(VLOOKUP(Table3[[#This Row],[SKU]],'[1]All Skus'!$A:$AJ,10,FALSE)),""))</f>
        <v>455</v>
      </c>
      <c r="H26" s="11" t="str">
        <f>(IF((VLOOKUP(Table3[[#This Row],[SKU]],'[1]All Skus'!$A:$AJ,2,FALSE))="BSS",(VLOOKUP(Table3[[#This Row],[SKU]],'[1]All Skus'!$A:$AJ,23,FALSE)),""))</f>
        <v>MY</v>
      </c>
      <c r="I26" s="15" t="str">
        <f>HYPERLINK((IF((VLOOKUP(Table3[[#This Row],[SKU]],'[1]All Skus'!$A:$AJ,2,FALSE))="BSS",(VLOOKUP(Table3[[#This Row],[SKU]],'[1]All Skus'!$A:$AJ,24,FALSE)),"")))</f>
        <v>Non Compliant</v>
      </c>
    </row>
    <row r="27" spans="1:9" ht="15" customHeight="1" x14ac:dyDescent="0.3">
      <c r="A27" s="10" t="s">
        <v>33</v>
      </c>
      <c r="B27" s="11" t="str">
        <f>(IF((VLOOKUP(Table3[[#This Row],[SKU]],'[1]All Skus'!$A:$AJ,2,FALSE))="BSS",(VLOOKUP(Table3[[#This Row],[SKU]],'[1]All Skus'!$A:$AJ,3,FALSE)),""))</f>
        <v>FCS Series Graphic Equalizers</v>
      </c>
      <c r="C27" s="11" t="str">
        <f>(IF((VLOOKUP(Table3[[#This Row],[SKU]],'[1]All Skus'!$A:$AJ,2,FALSE))="BSS",(VLOOKUP(Table3[[#This Row],[SKU]],'[1]All Skus'!$A:$AJ,4,FALSE)),""))</f>
        <v>BLU-DAN</v>
      </c>
      <c r="D27" s="12">
        <f>(IF((VLOOKUP(Table3[[#This Row],[SKU]],'[1]All Skus'!$A:$AJ,2,FALSE))="BSS",(VLOOKUP(Table3[[#This Row],[SKU]],'[1]All Skus'!$A:$AJ,5,FALSE)),""))</f>
        <v>0</v>
      </c>
      <c r="E27" s="11" t="str">
        <f>(IF((VLOOKUP(Table3[[#This Row],[SKU]],'[1]All Skus'!$A:$AJ,2,FALSE))="BSS",(VLOOKUP(Table3[[#This Row],[SKU]],'[1]All Skus'!$A:$AJ,8,FALSE)),""))</f>
        <v>BLU link accessories</v>
      </c>
      <c r="F27" s="13" t="str">
        <f>(IF((VLOOKUP(Table3[[#This Row],[SKU]],'[1]All Skus'!$A:$AJ,2,FALSE))="BSS",(VLOOKUP(Table3[[#This Row],[SKU]],'[1]All Skus'!$A:$AJ,9,FALSE)),""))</f>
        <v>BLU link to Dante Bridge</v>
      </c>
      <c r="G27" s="14">
        <f>(IF((VLOOKUP(Table3[[#This Row],[SKU]],'[1]All Skus'!$A:$AJ,2,FALSE))="BSS",(VLOOKUP(Table3[[#This Row],[SKU]],'[1]All Skus'!$A:$AJ,10,FALSE)),""))</f>
        <v>1203.05</v>
      </c>
      <c r="H27" s="11" t="str">
        <f>(IF((VLOOKUP(Table3[[#This Row],[SKU]],'[1]All Skus'!$A:$AJ,2,FALSE))="BSS",(VLOOKUP(Table3[[#This Row],[SKU]],'[1]All Skus'!$A:$AJ,23,FALSE)),""))</f>
        <v>MX</v>
      </c>
      <c r="I27" s="15" t="str">
        <f>HYPERLINK((IF((VLOOKUP(Table3[[#This Row],[SKU]],'[1]All Skus'!$A:$AJ,2,FALSE))="BSS",(VLOOKUP(Table3[[#This Row],[SKU]],'[1]All Skus'!$A:$AJ,24,FALSE)),"")))</f>
        <v>Compliant</v>
      </c>
    </row>
    <row r="28" spans="1:9" ht="15" customHeight="1" x14ac:dyDescent="0.3">
      <c r="A28" s="10" t="s">
        <v>34</v>
      </c>
      <c r="B28" s="11" t="str">
        <f>(IF((VLOOKUP(Table3[[#This Row],[SKU]],'[1]All Skus'!$A:$AJ,2,FALSE))="BSS",(VLOOKUP(Table3[[#This Row],[SKU]],'[1]All Skus'!$A:$AJ,3,FALSE)),""))</f>
        <v>FCS Series Graphic Equalizers</v>
      </c>
      <c r="C28" s="11" t="str">
        <f>(IF((VLOOKUP(Table3[[#This Row],[SKU]],'[1]All Skus'!$A:$AJ,2,FALSE))="BSS",(VLOOKUP(Table3[[#This Row],[SKU]],'[1]All Skus'!$A:$AJ,4,FALSE)),""))</f>
        <v xml:space="preserve">BLUDIGITAL-IN </v>
      </c>
      <c r="D28" s="12">
        <f>(IF((VLOOKUP(Table3[[#This Row],[SKU]],'[1]All Skus'!$A:$AJ,2,FALSE))="BSS",(VLOOKUP(Table3[[#This Row],[SKU]],'[1]All Skus'!$A:$AJ,5,FALSE)),""))</f>
        <v>0</v>
      </c>
      <c r="E28" s="11" t="str">
        <f>(IF((VLOOKUP(Table3[[#This Row],[SKU]],'[1]All Skus'!$A:$AJ,2,FALSE))="BSS",(VLOOKUP(Table3[[#This Row],[SKU]],'[1]All Skus'!$A:$AJ,8,FALSE)),""))</f>
        <v>I/O card</v>
      </c>
      <c r="F28" s="13" t="str">
        <f>(IF((VLOOKUP(Table3[[#This Row],[SKU]],'[1]All Skus'!$A:$AJ,2,FALSE))="BSS",(VLOOKUP(Table3[[#This Row],[SKU]],'[1]All Skus'!$A:$AJ,9,FALSE)),""))</f>
        <v>4 digital input card for Soundweb London Chassis</v>
      </c>
      <c r="G28" s="14">
        <f>(IF((VLOOKUP(Table3[[#This Row],[SKU]],'[1]All Skus'!$A:$AJ,2,FALSE))="BSS",(VLOOKUP(Table3[[#This Row],[SKU]],'[1]All Skus'!$A:$AJ,10,FALSE)),""))</f>
        <v>455</v>
      </c>
      <c r="H28" s="11" t="str">
        <f>(IF((VLOOKUP(Table3[[#This Row],[SKU]],'[1]All Skus'!$A:$AJ,2,FALSE))="BSS",(VLOOKUP(Table3[[#This Row],[SKU]],'[1]All Skus'!$A:$AJ,23,FALSE)),""))</f>
        <v>MY</v>
      </c>
      <c r="I28" s="15" t="str">
        <f>HYPERLINK((IF((VLOOKUP(Table3[[#This Row],[SKU]],'[1]All Skus'!$A:$AJ,2,FALSE))="BSS",(VLOOKUP(Table3[[#This Row],[SKU]],'[1]All Skus'!$A:$AJ,24,FALSE)),"")))</f>
        <v>Non Compliant</v>
      </c>
    </row>
    <row r="29" spans="1:9" ht="15" customHeight="1" x14ac:dyDescent="0.3">
      <c r="A29" s="10" t="s">
        <v>35</v>
      </c>
      <c r="B29" s="11" t="str">
        <f>(IF((VLOOKUP(Table3[[#This Row],[SKU]],'[1]All Skus'!$A:$AJ,2,FALSE))="BSS",(VLOOKUP(Table3[[#This Row],[SKU]],'[1]All Skus'!$A:$AJ,3,FALSE)),""))</f>
        <v>Accessory Products</v>
      </c>
      <c r="C29" s="11" t="str">
        <f>(IF((VLOOKUP(Table3[[#This Row],[SKU]],'[1]All Skus'!$A:$AJ,2,FALSE))="BSS",(VLOOKUP(Table3[[#This Row],[SKU]],'[1]All Skus'!$A:$AJ,4,FALSE)),""))</f>
        <v xml:space="preserve">BLUDIGITAL-OUT </v>
      </c>
      <c r="D29" s="12">
        <f>(IF((VLOOKUP(Table3[[#This Row],[SKU]],'[1]All Skus'!$A:$AJ,2,FALSE))="BSS",(VLOOKUP(Table3[[#This Row],[SKU]],'[1]All Skus'!$A:$AJ,5,FALSE)),""))</f>
        <v>0</v>
      </c>
      <c r="E29" s="11" t="str">
        <f>(IF((VLOOKUP(Table3[[#This Row],[SKU]],'[1]All Skus'!$A:$AJ,2,FALSE))="BSS",(VLOOKUP(Table3[[#This Row],[SKU]],'[1]All Skus'!$A:$AJ,8,FALSE)),""))</f>
        <v>I/O card</v>
      </c>
      <c r="F29" s="13" t="str">
        <f>(IF((VLOOKUP(Table3[[#This Row],[SKU]],'[1]All Skus'!$A:$AJ,2,FALSE))="BSS",(VLOOKUP(Table3[[#This Row],[SKU]],'[1]All Skus'!$A:$AJ,9,FALSE)),""))</f>
        <v>4 digital output card for Soundweb London Chassis</v>
      </c>
      <c r="G29" s="14">
        <f>(IF((VLOOKUP(Table3[[#This Row],[SKU]],'[1]All Skus'!$A:$AJ,2,FALSE))="BSS",(VLOOKUP(Table3[[#This Row],[SKU]],'[1]All Skus'!$A:$AJ,10,FALSE)),""))</f>
        <v>455</v>
      </c>
      <c r="H29" s="11" t="str">
        <f>(IF((VLOOKUP(Table3[[#This Row],[SKU]],'[1]All Skus'!$A:$AJ,2,FALSE))="BSS",(VLOOKUP(Table3[[#This Row],[SKU]],'[1]All Skus'!$A:$AJ,23,FALSE)),""))</f>
        <v>MY</v>
      </c>
      <c r="I29" s="15" t="str">
        <f>HYPERLINK((IF((VLOOKUP(Table3[[#This Row],[SKU]],'[1]All Skus'!$A:$AJ,2,FALSE))="BSS",(VLOOKUP(Table3[[#This Row],[SKU]],'[1]All Skus'!$A:$AJ,24,FALSE)),"")))</f>
        <v>Non Compliant</v>
      </c>
    </row>
    <row r="30" spans="1:9" ht="15" customHeight="1" x14ac:dyDescent="0.3">
      <c r="A30" s="10" t="s">
        <v>36</v>
      </c>
      <c r="B30" s="11">
        <f>(IF((VLOOKUP(Table3[[#This Row],[SKU]],'[1]All Skus'!$A:$AJ,2,FALSE))="BSS",(VLOOKUP(Table3[[#This Row],[SKU]],'[1]All Skus'!$A:$AJ,3,FALSE)),""))</f>
        <v>0</v>
      </c>
      <c r="C30" s="11" t="str">
        <f>(IF((VLOOKUP(Table3[[#This Row],[SKU]],'[1]All Skus'!$A:$AJ,2,FALSE))="BSS",(VLOOKUP(Table3[[#This Row],[SKU]],'[1]All Skus'!$A:$AJ,4,FALSE)),""))</f>
        <v>BLU-GPX</v>
      </c>
      <c r="D30" s="12">
        <f>(IF((VLOOKUP(Table3[[#This Row],[SKU]],'[1]All Skus'!$A:$AJ,2,FALSE))="BSS",(VLOOKUP(Table3[[#This Row],[SKU]],'[1]All Skus'!$A:$AJ,5,FALSE)),""))</f>
        <v>0</v>
      </c>
      <c r="E30" s="11" t="str">
        <f>(IF((VLOOKUP(Table3[[#This Row],[SKU]],'[1]All Skus'!$A:$AJ,2,FALSE))="BSS",(VLOOKUP(Table3[[#This Row],[SKU]],'[1]All Skus'!$A:$AJ,8,FALSE)),""))</f>
        <v>GPIO  expander</v>
      </c>
      <c r="F30" s="13" t="str">
        <f>(IF((VLOOKUP(Table3[[#This Row],[SKU]],'[1]All Skus'!$A:$AJ,2,FALSE))="BSS",(VLOOKUP(Table3[[#This Row],[SKU]],'[1]All Skus'!$A:$AJ,9,FALSE)),""))</f>
        <v>Networked General Purpose I/O expander w/ BLU link chassis</v>
      </c>
      <c r="G30" s="14">
        <f>(IF((VLOOKUP(Table3[[#This Row],[SKU]],'[1]All Skus'!$A:$AJ,2,FALSE))="BSS",(VLOOKUP(Table3[[#This Row],[SKU]],'[1]All Skus'!$A:$AJ,10,FALSE)),""))</f>
        <v>2399</v>
      </c>
      <c r="H30" s="11" t="str">
        <f>(IF((VLOOKUP(Table3[[#This Row],[SKU]],'[1]All Skus'!$A:$AJ,2,FALSE))="BSS",(VLOOKUP(Table3[[#This Row],[SKU]],'[1]All Skus'!$A:$AJ,23,FALSE)),""))</f>
        <v>MX</v>
      </c>
      <c r="I30" s="15" t="str">
        <f>HYPERLINK((IF((VLOOKUP(Table3[[#This Row],[SKU]],'[1]All Skus'!$A:$AJ,2,FALSE))="BSS",(VLOOKUP(Table3[[#This Row],[SKU]],'[1]All Skus'!$A:$AJ,24,FALSE)),"")))</f>
        <v>Compliant</v>
      </c>
    </row>
    <row r="31" spans="1:9" ht="15" customHeight="1" x14ac:dyDescent="0.3">
      <c r="A31" s="10" t="s">
        <v>37</v>
      </c>
      <c r="B31" s="11">
        <f>(IF((VLOOKUP(Table3[[#This Row],[SKU]],'[1]All Skus'!$A:$AJ,2,FALSE))="BSS",(VLOOKUP(Table3[[#This Row],[SKU]],'[1]All Skus'!$A:$AJ,3,FALSE)),""))</f>
        <v>0</v>
      </c>
      <c r="C31" s="11" t="str">
        <f>(IF((VLOOKUP(Table3[[#This Row],[SKU]],'[1]All Skus'!$A:$AJ,2,FALSE))="BSS",(VLOOKUP(Table3[[#This Row],[SKU]],'[1]All Skus'!$A:$AJ,4,FALSE)),""))</f>
        <v>BLU-HIF</v>
      </c>
      <c r="D31" s="12" t="str">
        <f>(IF((VLOOKUP(Table3[[#This Row],[SKU]],'[1]All Skus'!$A:$AJ,2,FALSE))="BSS",(VLOOKUP(Table3[[#This Row],[SKU]],'[1]All Skus'!$A:$AJ,5,FALSE)),""))</f>
        <v>BSSLONDON</v>
      </c>
      <c r="E31" s="11" t="str">
        <f>(IF((VLOOKUP(Table3[[#This Row],[SKU]],'[1]All Skus'!$A:$AJ,2,FALSE))="BSS",(VLOOKUP(Table3[[#This Row],[SKU]],'[1]All Skus'!$A:$AJ,8,FALSE)),""))</f>
        <v>Headset interface</v>
      </c>
      <c r="F31" s="13" t="str">
        <f>(IF((VLOOKUP(Table3[[#This Row],[SKU]],'[1]All Skus'!$A:$AJ,2,FALSE))="BSS",(VLOOKUP(Table3[[#This Row],[SKU]],'[1]All Skus'!$A:$AJ,9,FALSE)),""))</f>
        <v>Soundweb London Telephone Headset Interface</v>
      </c>
      <c r="G31" s="14">
        <f>(IF((VLOOKUP(Table3[[#This Row],[SKU]],'[1]All Skus'!$A:$AJ,2,FALSE))="BSS",(VLOOKUP(Table3[[#This Row],[SKU]],'[1]All Skus'!$A:$AJ,10,FALSE)),""))</f>
        <v>378</v>
      </c>
      <c r="H31" s="11" t="str">
        <f>(IF((VLOOKUP(Table3[[#This Row],[SKU]],'[1]All Skus'!$A:$AJ,2,FALSE))="BSS",(VLOOKUP(Table3[[#This Row],[SKU]],'[1]All Skus'!$A:$AJ,23,FALSE)),""))</f>
        <v>MY</v>
      </c>
      <c r="I31" s="15" t="str">
        <f>HYPERLINK((IF((VLOOKUP(Table3[[#This Row],[SKU]],'[1]All Skus'!$A:$AJ,2,FALSE))="BSS",(VLOOKUP(Table3[[#This Row],[SKU]],'[1]All Skus'!$A:$AJ,24,FALSE)),"")))</f>
        <v>Non Compliant</v>
      </c>
    </row>
    <row r="32" spans="1:9" ht="15" customHeight="1" x14ac:dyDescent="0.3">
      <c r="A32" s="10" t="s">
        <v>38</v>
      </c>
      <c r="B32" s="11">
        <f>(IF((VLOOKUP(Table3[[#This Row],[SKU]],'[1]All Skus'!$A:$AJ,2,FALSE))="BSS",(VLOOKUP(Table3[[#This Row],[SKU]],'[1]All Skus'!$A:$AJ,3,FALSE)),""))</f>
        <v>0</v>
      </c>
      <c r="C32" s="11" t="str">
        <f>(IF((VLOOKUP(Table3[[#This Row],[SKU]],'[1]All Skus'!$A:$AJ,2,FALSE))="BSS",(VLOOKUP(Table3[[#This Row],[SKU]],'[1]All Skus'!$A:$AJ,4,FALSE)),""))</f>
        <v>BSSBLUHYBRIDIN-M</v>
      </c>
      <c r="D32" s="12" t="str">
        <f>(IF((VLOOKUP(Table3[[#This Row],[SKU]],'[1]All Skus'!$A:$AJ,2,FALSE))="BSS",(VLOOKUP(Table3[[#This Row],[SKU]],'[1]All Skus'!$A:$AJ,5,FALSE)),""))</f>
        <v>BSSLONDON</v>
      </c>
      <c r="E32" s="11">
        <f>(IF((VLOOKUP(Table3[[#This Row],[SKU]],'[1]All Skus'!$A:$AJ,2,FALSE))="BSS",(VLOOKUP(Table3[[#This Row],[SKU]],'[1]All Skus'!$A:$AJ,8,FALSE)),""))</f>
        <v>0</v>
      </c>
      <c r="F32" s="13" t="str">
        <f>(IF((VLOOKUP(Table3[[#This Row],[SKU]],'[1]All Skus'!$A:$AJ,2,FALSE))="BSS",(VLOOKUP(Table3[[#This Row],[SKU]],'[1]All Skus'!$A:$AJ,9,FALSE)),""))</f>
        <v>BSSBLUHYBRIDIN-M</v>
      </c>
      <c r="G32" s="14">
        <f>(IF((VLOOKUP(Table3[[#This Row],[SKU]],'[1]All Skus'!$A:$AJ,2,FALSE))="BSS",(VLOOKUP(Table3[[#This Row],[SKU]],'[1]All Skus'!$A:$AJ,10,FALSE)),""))</f>
        <v>669.26</v>
      </c>
      <c r="H32" s="11" t="str">
        <f>(IF((VLOOKUP(Table3[[#This Row],[SKU]],'[1]All Skus'!$A:$AJ,2,FALSE))="BSS",(VLOOKUP(Table3[[#This Row],[SKU]],'[1]All Skus'!$A:$AJ,23,FALSE)),""))</f>
        <v>MY</v>
      </c>
      <c r="I32" s="15" t="str">
        <f>HYPERLINK((IF((VLOOKUP(Table3[[#This Row],[SKU]],'[1]All Skus'!$A:$AJ,2,FALSE))="BSS",(VLOOKUP(Table3[[#This Row],[SKU]],'[1]All Skus'!$A:$AJ,24,FALSE)),"")))</f>
        <v>Non Compliant</v>
      </c>
    </row>
    <row r="33" spans="1:9" ht="15" customHeight="1" x14ac:dyDescent="0.3">
      <c r="A33" s="10" t="s">
        <v>39</v>
      </c>
      <c r="B33" s="11">
        <f>(IF((VLOOKUP(Table3[[#This Row],[SKU]],'[1]All Skus'!$A:$AJ,2,FALSE))="BSS",(VLOOKUP(Table3[[#This Row],[SKU]],'[1]All Skus'!$A:$AJ,3,FALSE)),""))</f>
        <v>0</v>
      </c>
      <c r="C33" s="11" t="str">
        <f>(IF((VLOOKUP(Table3[[#This Row],[SKU]],'[1]All Skus'!$A:$AJ,2,FALSE))="BSS",(VLOOKUP(Table3[[#This Row],[SKU]],'[1]All Skus'!$A:$AJ,4,FALSE)),""))</f>
        <v>BLU-SI</v>
      </c>
      <c r="D33" s="12" t="str">
        <f>(IF((VLOOKUP(Table3[[#This Row],[SKU]],'[1]All Skus'!$A:$AJ,2,FALSE))="BSS",(VLOOKUP(Table3[[#This Row],[SKU]],'[1]All Skus'!$A:$AJ,5,FALSE)),""))</f>
        <v>BSSLONDON</v>
      </c>
      <c r="E33" s="11" t="str">
        <f>(IF((VLOOKUP(Table3[[#This Row],[SKU]],'[1]All Skus'!$A:$AJ,2,FALSE))="BSS",(VLOOKUP(Table3[[#This Row],[SKU]],'[1]All Skus'!$A:$AJ,8,FALSE)),""))</f>
        <v>Blu-SI Link card</v>
      </c>
      <c r="F33" s="13" t="str">
        <f>(IF((VLOOKUP(Table3[[#This Row],[SKU]],'[1]All Skus'!$A:$AJ,2,FALSE))="BSS",(VLOOKUP(Table3[[#This Row],[SKU]],'[1]All Skus'!$A:$AJ,9,FALSE)),""))</f>
        <v>32x32 inerface between Soundcraft SI and Blu Link digital audio bus.</v>
      </c>
      <c r="G33" s="14">
        <f>(IF((VLOOKUP(Table3[[#This Row],[SKU]],'[1]All Skus'!$A:$AJ,2,FALSE))="BSS",(VLOOKUP(Table3[[#This Row],[SKU]],'[1]All Skus'!$A:$AJ,10,FALSE)),""))</f>
        <v>749.09</v>
      </c>
      <c r="H33" s="11" t="str">
        <f>(IF((VLOOKUP(Table3[[#This Row],[SKU]],'[1]All Skus'!$A:$AJ,2,FALSE))="BSS",(VLOOKUP(Table3[[#This Row],[SKU]],'[1]All Skus'!$A:$AJ,23,FALSE)),""))</f>
        <v/>
      </c>
      <c r="I33" s="15" t="str">
        <f>HYPERLINK((IF((VLOOKUP(Table3[[#This Row],[SKU]],'[1]All Skus'!$A:$AJ,2,FALSE))="BSS",(VLOOKUP(Table3[[#This Row],[SKU]],'[1]All Skus'!$A:$AJ,24,FALSE)),"")))</f>
        <v>Compliant</v>
      </c>
    </row>
    <row r="34" spans="1:9" ht="15" customHeight="1" x14ac:dyDescent="0.3">
      <c r="A34" s="10" t="s">
        <v>40</v>
      </c>
      <c r="B34" s="11">
        <f>(IF((VLOOKUP(Table3[[#This Row],[SKU]],'[1]All Skus'!$A:$AJ,2,FALSE))="BSS",(VLOOKUP(Table3[[#This Row],[SKU]],'[1]All Skus'!$A:$AJ,3,FALSE)),""))</f>
        <v>0</v>
      </c>
      <c r="C34" s="11" t="str">
        <f>(IF((VLOOKUP(Table3[[#This Row],[SKU]],'[1]All Skus'!$A:$AJ,2,FALSE))="BSS",(VLOOKUP(Table3[[#This Row],[SKU]],'[1]All Skus'!$A:$AJ,4,FALSE)),""))</f>
        <v>BLU-USB</v>
      </c>
      <c r="D34" s="12" t="str">
        <f>(IF((VLOOKUP(Table3[[#This Row],[SKU]],'[1]All Skus'!$A:$AJ,2,FALSE))="BSS",(VLOOKUP(Table3[[#This Row],[SKU]],'[1]All Skus'!$A:$AJ,5,FALSE)),""))</f>
        <v>BSSLONDON</v>
      </c>
      <c r="E34" s="11" t="str">
        <f>(IF((VLOOKUP(Table3[[#This Row],[SKU]],'[1]All Skus'!$A:$AJ,2,FALSE))="BSS",(VLOOKUP(Table3[[#This Row],[SKU]],'[1]All Skus'!$A:$AJ,8,FALSE)),""))</f>
        <v>BLU link accessories</v>
      </c>
      <c r="F34" s="13" t="str">
        <f>(IF((VLOOKUP(Table3[[#This Row],[SKU]],'[1]All Skus'!$A:$AJ,2,FALSE))="BSS",(VLOOKUP(Table3[[#This Row],[SKU]],'[1]All Skus'!$A:$AJ,9,FALSE)),""))</f>
        <v>USB audio / BLU link interface **NEW**</v>
      </c>
      <c r="G34" s="14">
        <f>(IF((VLOOKUP(Table3[[#This Row],[SKU]],'[1]All Skus'!$A:$AJ,2,FALSE))="BSS",(VLOOKUP(Table3[[#This Row],[SKU]],'[1]All Skus'!$A:$AJ,10,FALSE)),""))</f>
        <v>361</v>
      </c>
      <c r="H34" s="11" t="str">
        <f>(IF((VLOOKUP(Table3[[#This Row],[SKU]],'[1]All Skus'!$A:$AJ,2,FALSE))="BSS",(VLOOKUP(Table3[[#This Row],[SKU]],'[1]All Skus'!$A:$AJ,23,FALSE)),""))</f>
        <v>MY</v>
      </c>
      <c r="I34" s="15" t="str">
        <f>HYPERLINK((IF((VLOOKUP(Table3[[#This Row],[SKU]],'[1]All Skus'!$A:$AJ,2,FALSE))="BSS",(VLOOKUP(Table3[[#This Row],[SKU]],'[1]All Skus'!$A:$AJ,24,FALSE)),"")))</f>
        <v>Non Compliant</v>
      </c>
    </row>
    <row r="35" spans="1:9" ht="15" customHeight="1" x14ac:dyDescent="0.3">
      <c r="A35" s="10" t="s">
        <v>41</v>
      </c>
      <c r="B35" s="11">
        <f>(IF((VLOOKUP(Table3[[#This Row],[SKU]],'[1]All Skus'!$A:$AJ,2,FALSE))="BSS",(VLOOKUP(Table3[[#This Row],[SKU]],'[1]All Skus'!$A:$AJ,3,FALSE)),""))</f>
        <v>0</v>
      </c>
      <c r="C35" s="11" t="str">
        <f>(IF((VLOOKUP(Table3[[#This Row],[SKU]],'[1]All Skus'!$A:$AJ,2,FALSE))="BSS",(VLOOKUP(Table3[[#This Row],[SKU]],'[1]All Skus'!$A:$AJ,4,FALSE)),""))</f>
        <v>EC-4B-BLK-US</v>
      </c>
      <c r="D35" s="12" t="str">
        <f>(IF((VLOOKUP(Table3[[#This Row],[SKU]],'[1]All Skus'!$A:$AJ,2,FALSE))="BSS",(VLOOKUP(Table3[[#This Row],[SKU]],'[1]All Skus'!$A:$AJ,5,FALSE)),""))</f>
        <v>BSS</v>
      </c>
      <c r="E35" s="11" t="str">
        <f>(IF((VLOOKUP(Table3[[#This Row],[SKU]],'[1]All Skus'!$A:$AJ,2,FALSE))="BSS",(VLOOKUP(Table3[[#This Row],[SKU]],'[1]All Skus'!$A:$AJ,8,FALSE)),""))</f>
        <v>Ethernet Controller</v>
      </c>
      <c r="F35" s="13" t="str">
        <f>(IF((VLOOKUP(Table3[[#This Row],[SKU]],'[1]All Skus'!$A:$AJ,2,FALSE))="BSS",(VLOOKUP(Table3[[#This Row],[SKU]],'[1]All Skus'!$A:$AJ,9,FALSE)),""))</f>
        <v>Ethernet Controller with 4 Buttons (Black - US)</v>
      </c>
      <c r="G35" s="14">
        <f>(IF((VLOOKUP(Table3[[#This Row],[SKU]],'[1]All Skus'!$A:$AJ,2,FALSE))="BSS",(VLOOKUP(Table3[[#This Row],[SKU]],'[1]All Skus'!$A:$AJ,10,FALSE)),""))</f>
        <v>308.38</v>
      </c>
      <c r="H35" s="11" t="str">
        <f>(IF((VLOOKUP(Table3[[#This Row],[SKU]],'[1]All Skus'!$A:$AJ,2,FALSE))="BSS",(VLOOKUP(Table3[[#This Row],[SKU]],'[1]All Skus'!$A:$AJ,23,FALSE)),""))</f>
        <v>MY</v>
      </c>
      <c r="I35" s="15" t="str">
        <f>HYPERLINK((IF((VLOOKUP(Table3[[#This Row],[SKU]],'[1]All Skus'!$A:$AJ,2,FALSE))="BSS",(VLOOKUP(Table3[[#This Row],[SKU]],'[1]All Skus'!$A:$AJ,24,FALSE)),"")))</f>
        <v>Non Compliant</v>
      </c>
    </row>
    <row r="36" spans="1:9" ht="15" customHeight="1" x14ac:dyDescent="0.3">
      <c r="A36" s="10" t="s">
        <v>42</v>
      </c>
      <c r="B36" s="11">
        <f>(IF((VLOOKUP(Table3[[#This Row],[SKU]],'[1]All Skus'!$A:$AJ,2,FALSE))="BSS",(VLOOKUP(Table3[[#This Row],[SKU]],'[1]All Skus'!$A:$AJ,3,FALSE)),""))</f>
        <v>0</v>
      </c>
      <c r="C36" s="11" t="str">
        <f>(IF((VLOOKUP(Table3[[#This Row],[SKU]],'[1]All Skus'!$A:$AJ,2,FALSE))="BSS",(VLOOKUP(Table3[[#This Row],[SKU]],'[1]All Skus'!$A:$AJ,4,FALSE)),""))</f>
        <v>EC-4BV-BLK-US</v>
      </c>
      <c r="D36" s="12" t="str">
        <f>(IF((VLOOKUP(Table3[[#This Row],[SKU]],'[1]All Skus'!$A:$AJ,2,FALSE))="BSS",(VLOOKUP(Table3[[#This Row],[SKU]],'[1]All Skus'!$A:$AJ,5,FALSE)),""))</f>
        <v>BSSLONDON</v>
      </c>
      <c r="E36" s="11" t="str">
        <f>(IF((VLOOKUP(Table3[[#This Row],[SKU]],'[1]All Skus'!$A:$AJ,2,FALSE))="BSS",(VLOOKUP(Table3[[#This Row],[SKU]],'[1]All Skus'!$A:$AJ,8,FALSE)),""))</f>
        <v>Ethernet Controller</v>
      </c>
      <c r="F36" s="13" t="str">
        <f>(IF((VLOOKUP(Table3[[#This Row],[SKU]],'[1]All Skus'!$A:$AJ,2,FALSE))="BSS",(VLOOKUP(Table3[[#This Row],[SKU]],'[1]All Skus'!$A:$AJ,9,FALSE)),""))</f>
        <v>Ethernet Controller with 4 Buttons and Volume (Black - US)</v>
      </c>
      <c r="G36" s="14">
        <f>(IF((VLOOKUP(Table3[[#This Row],[SKU]],'[1]All Skus'!$A:$AJ,2,FALSE))="BSS",(VLOOKUP(Table3[[#This Row],[SKU]],'[1]All Skus'!$A:$AJ,10,FALSE)),""))</f>
        <v>365</v>
      </c>
      <c r="H36" s="11" t="str">
        <f>(IF((VLOOKUP(Table3[[#This Row],[SKU]],'[1]All Skus'!$A:$AJ,2,FALSE))="BSS",(VLOOKUP(Table3[[#This Row],[SKU]],'[1]All Skus'!$A:$AJ,23,FALSE)),""))</f>
        <v>MY</v>
      </c>
      <c r="I36" s="15" t="str">
        <f>HYPERLINK((IF((VLOOKUP(Table3[[#This Row],[SKU]],'[1]All Skus'!$A:$AJ,2,FALSE))="BSS",(VLOOKUP(Table3[[#This Row],[SKU]],'[1]All Skus'!$A:$AJ,24,FALSE)),"")))</f>
        <v>Non Compliant</v>
      </c>
    </row>
    <row r="37" spans="1:9" ht="15" customHeight="1" x14ac:dyDescent="0.3">
      <c r="A37" s="10" t="s">
        <v>43</v>
      </c>
      <c r="B37" s="11">
        <f>(IF((VLOOKUP(Table3[[#This Row],[SKU]],'[1]All Skus'!$A:$AJ,2,FALSE))="BSS",(VLOOKUP(Table3[[#This Row],[SKU]],'[1]All Skus'!$A:$AJ,3,FALSE)),""))</f>
        <v>0</v>
      </c>
      <c r="C37" s="11" t="str">
        <f>(IF((VLOOKUP(Table3[[#This Row],[SKU]],'[1]All Skus'!$A:$AJ,2,FALSE))="BSS",(VLOOKUP(Table3[[#This Row],[SKU]],'[1]All Skus'!$A:$AJ,4,FALSE)),""))</f>
        <v>EC-4BV-WHT-US</v>
      </c>
      <c r="D37" s="12" t="str">
        <f>(IF((VLOOKUP(Table3[[#This Row],[SKU]],'[1]All Skus'!$A:$AJ,2,FALSE))="BSS",(VLOOKUP(Table3[[#This Row],[SKU]],'[1]All Skus'!$A:$AJ,5,FALSE)),""))</f>
        <v>BSSLONDON</v>
      </c>
      <c r="E37" s="11" t="str">
        <f>(IF((VLOOKUP(Table3[[#This Row],[SKU]],'[1]All Skus'!$A:$AJ,2,FALSE))="BSS",(VLOOKUP(Table3[[#This Row],[SKU]],'[1]All Skus'!$A:$AJ,8,FALSE)),""))</f>
        <v>Ethernet Controller</v>
      </c>
      <c r="F37" s="13" t="str">
        <f>(IF((VLOOKUP(Table3[[#This Row],[SKU]],'[1]All Skus'!$A:$AJ,2,FALSE))="BSS",(VLOOKUP(Table3[[#This Row],[SKU]],'[1]All Skus'!$A:$AJ,9,FALSE)),""))</f>
        <v>Ethernet Controller with 4 Buttons and Volume (White - US)</v>
      </c>
      <c r="G37" s="14">
        <f>(IF((VLOOKUP(Table3[[#This Row],[SKU]],'[1]All Skus'!$A:$AJ,2,FALSE))="BSS",(VLOOKUP(Table3[[#This Row],[SKU]],'[1]All Skus'!$A:$AJ,10,FALSE)),""))</f>
        <v>358</v>
      </c>
      <c r="H37" s="11" t="str">
        <f>(IF((VLOOKUP(Table3[[#This Row],[SKU]],'[1]All Skus'!$A:$AJ,2,FALSE))="BSS",(VLOOKUP(Table3[[#This Row],[SKU]],'[1]All Skus'!$A:$AJ,23,FALSE)),""))</f>
        <v>MY</v>
      </c>
      <c r="I37" s="15" t="str">
        <f>HYPERLINK((IF((VLOOKUP(Table3[[#This Row],[SKU]],'[1]All Skus'!$A:$AJ,2,FALSE))="BSS",(VLOOKUP(Table3[[#This Row],[SKU]],'[1]All Skus'!$A:$AJ,24,FALSE)),"")))</f>
        <v>Non Compliant</v>
      </c>
    </row>
    <row r="38" spans="1:9" ht="15" customHeight="1" x14ac:dyDescent="0.3">
      <c r="A38" s="10" t="s">
        <v>44</v>
      </c>
      <c r="B38" s="11">
        <f>(IF((VLOOKUP(Table3[[#This Row],[SKU]],'[1]All Skus'!$A:$AJ,2,FALSE))="BSS",(VLOOKUP(Table3[[#This Row],[SKU]],'[1]All Skus'!$A:$AJ,3,FALSE)),""))</f>
        <v>0</v>
      </c>
      <c r="C38" s="11" t="str">
        <f>(IF((VLOOKUP(Table3[[#This Row],[SKU]],'[1]All Skus'!$A:$AJ,2,FALSE))="BSS",(VLOOKUP(Table3[[#This Row],[SKU]],'[1]All Skus'!$A:$AJ,4,FALSE)),""))</f>
        <v>EC-4B-WHT-US</v>
      </c>
      <c r="D38" s="12" t="str">
        <f>(IF((VLOOKUP(Table3[[#This Row],[SKU]],'[1]All Skus'!$A:$AJ,2,FALSE))="BSS",(VLOOKUP(Table3[[#This Row],[SKU]],'[1]All Skus'!$A:$AJ,5,FALSE)),""))</f>
        <v>BSSLONDON</v>
      </c>
      <c r="E38" s="11" t="str">
        <f>(IF((VLOOKUP(Table3[[#This Row],[SKU]],'[1]All Skus'!$A:$AJ,2,FALSE))="BSS",(VLOOKUP(Table3[[#This Row],[SKU]],'[1]All Skus'!$A:$AJ,8,FALSE)),""))</f>
        <v>Ethernet Controller</v>
      </c>
      <c r="F38" s="13" t="str">
        <f>(IF((VLOOKUP(Table3[[#This Row],[SKU]],'[1]All Skus'!$A:$AJ,2,FALSE))="BSS",(VLOOKUP(Table3[[#This Row],[SKU]],'[1]All Skus'!$A:$AJ,9,FALSE)),""))</f>
        <v xml:space="preserve">Ethernet Controller with 4 Buttons (White - US) </v>
      </c>
      <c r="G38" s="14">
        <f>(IF((VLOOKUP(Table3[[#This Row],[SKU]],'[1]All Skus'!$A:$AJ,2,FALSE))="BSS",(VLOOKUP(Table3[[#This Row],[SKU]],'[1]All Skus'!$A:$AJ,10,FALSE)),""))</f>
        <v>310</v>
      </c>
      <c r="H38" s="11" t="str">
        <f>(IF((VLOOKUP(Table3[[#This Row],[SKU]],'[1]All Skus'!$A:$AJ,2,FALSE))="BSS",(VLOOKUP(Table3[[#This Row],[SKU]],'[1]All Skus'!$A:$AJ,23,FALSE)),""))</f>
        <v>MY</v>
      </c>
      <c r="I38" s="15" t="str">
        <f>HYPERLINK((IF((VLOOKUP(Table3[[#This Row],[SKU]],'[1]All Skus'!$A:$AJ,2,FALSE))="BSS",(VLOOKUP(Table3[[#This Row],[SKU]],'[1]All Skus'!$A:$AJ,24,FALSE)),"")))</f>
        <v>Non Compliant</v>
      </c>
    </row>
    <row r="39" spans="1:9" ht="15" customHeight="1" x14ac:dyDescent="0.3">
      <c r="A39" s="10" t="s">
        <v>45</v>
      </c>
      <c r="B39" s="11">
        <f>(IF((VLOOKUP(Table3[[#This Row],[SKU]],'[1]All Skus'!$A:$AJ,2,FALSE))="BSS",(VLOOKUP(Table3[[#This Row],[SKU]],'[1]All Skus'!$A:$AJ,3,FALSE)),""))</f>
        <v>0</v>
      </c>
      <c r="C39" s="11" t="str">
        <f>(IF((VLOOKUP(Table3[[#This Row],[SKU]],'[1]All Skus'!$A:$AJ,2,FALSE))="BSS",(VLOOKUP(Table3[[#This Row],[SKU]],'[1]All Skus'!$A:$AJ,4,FALSE)),""))</f>
        <v>EC-8BV-BLK-US</v>
      </c>
      <c r="D39" s="12" t="str">
        <f>(IF((VLOOKUP(Table3[[#This Row],[SKU]],'[1]All Skus'!$A:$AJ,2,FALSE))="BSS",(VLOOKUP(Table3[[#This Row],[SKU]],'[1]All Skus'!$A:$AJ,5,FALSE)),""))</f>
        <v>BSSLONDON</v>
      </c>
      <c r="E39" s="11" t="str">
        <f>(IF((VLOOKUP(Table3[[#This Row],[SKU]],'[1]All Skus'!$A:$AJ,2,FALSE))="BSS",(VLOOKUP(Table3[[#This Row],[SKU]],'[1]All Skus'!$A:$AJ,8,FALSE)),""))</f>
        <v>Ethernet Controller</v>
      </c>
      <c r="F39" s="13" t="str">
        <f>(IF((VLOOKUP(Table3[[#This Row],[SKU]],'[1]All Skus'!$A:$AJ,2,FALSE))="BSS",(VLOOKUP(Table3[[#This Row],[SKU]],'[1]All Skus'!$A:$AJ,9,FALSE)),""))</f>
        <v>Ethernet Controller with 8 Buttons and Volume (Black - US)</v>
      </c>
      <c r="G39" s="14">
        <f>(IF((VLOOKUP(Table3[[#This Row],[SKU]],'[1]All Skus'!$A:$AJ,2,FALSE))="BSS",(VLOOKUP(Table3[[#This Row],[SKU]],'[1]All Skus'!$A:$AJ,10,FALSE)),""))</f>
        <v>478</v>
      </c>
      <c r="H39" s="11" t="str">
        <f>(IF((VLOOKUP(Table3[[#This Row],[SKU]],'[1]All Skus'!$A:$AJ,2,FALSE))="BSS",(VLOOKUP(Table3[[#This Row],[SKU]],'[1]All Skus'!$A:$AJ,23,FALSE)),""))</f>
        <v>MY</v>
      </c>
      <c r="I39" s="15" t="str">
        <f>HYPERLINK((IF((VLOOKUP(Table3[[#This Row],[SKU]],'[1]All Skus'!$A:$AJ,2,FALSE))="BSS",(VLOOKUP(Table3[[#This Row],[SKU]],'[1]All Skus'!$A:$AJ,24,FALSE)),"")))</f>
        <v>Non Compliant</v>
      </c>
    </row>
    <row r="40" spans="1:9" ht="15" customHeight="1" x14ac:dyDescent="0.3">
      <c r="A40" s="10" t="s">
        <v>46</v>
      </c>
      <c r="B40" s="11">
        <f>(IF((VLOOKUP(Table3[[#This Row],[SKU]],'[1]All Skus'!$A:$AJ,2,FALSE))="BSS",(VLOOKUP(Table3[[#This Row],[SKU]],'[1]All Skus'!$A:$AJ,3,FALSE)),""))</f>
        <v>0</v>
      </c>
      <c r="C40" s="11" t="str">
        <f>(IF((VLOOKUP(Table3[[#This Row],[SKU]],'[1]All Skus'!$A:$AJ,2,FALSE))="BSS",(VLOOKUP(Table3[[#This Row],[SKU]],'[1]All Skus'!$A:$AJ,4,FALSE)),""))</f>
        <v>EC-8BV-WHT-US</v>
      </c>
      <c r="D40" s="12" t="str">
        <f>(IF((VLOOKUP(Table3[[#This Row],[SKU]],'[1]All Skus'!$A:$AJ,2,FALSE))="BSS",(VLOOKUP(Table3[[#This Row],[SKU]],'[1]All Skus'!$A:$AJ,5,FALSE)),""))</f>
        <v>BSSLONDON</v>
      </c>
      <c r="E40" s="11" t="str">
        <f>(IF((VLOOKUP(Table3[[#This Row],[SKU]],'[1]All Skus'!$A:$AJ,2,FALSE))="BSS",(VLOOKUP(Table3[[#This Row],[SKU]],'[1]All Skus'!$A:$AJ,8,FALSE)),""))</f>
        <v>Ethernet Controller</v>
      </c>
      <c r="F40" s="13" t="str">
        <f>(IF((VLOOKUP(Table3[[#This Row],[SKU]],'[1]All Skus'!$A:$AJ,2,FALSE))="BSS",(VLOOKUP(Table3[[#This Row],[SKU]],'[1]All Skus'!$A:$AJ,9,FALSE)),""))</f>
        <v>Ethernet Controller with 8 Buttons and Volume (White - US)</v>
      </c>
      <c r="G40" s="14">
        <f>(IF((VLOOKUP(Table3[[#This Row],[SKU]],'[1]All Skus'!$A:$AJ,2,FALSE))="BSS",(VLOOKUP(Table3[[#This Row],[SKU]],'[1]All Skus'!$A:$AJ,10,FALSE)),""))</f>
        <v>478</v>
      </c>
      <c r="H40" s="11" t="str">
        <f>(IF((VLOOKUP(Table3[[#This Row],[SKU]],'[1]All Skus'!$A:$AJ,2,FALSE))="BSS",(VLOOKUP(Table3[[#This Row],[SKU]],'[1]All Skus'!$A:$AJ,23,FALSE)),""))</f>
        <v>MY</v>
      </c>
      <c r="I40" s="15" t="str">
        <f>HYPERLINK((IF((VLOOKUP(Table3[[#This Row],[SKU]],'[1]All Skus'!$A:$AJ,2,FALSE))="BSS",(VLOOKUP(Table3[[#This Row],[SKU]],'[1]All Skus'!$A:$AJ,24,FALSE)),"")))</f>
        <v>Non Compliant</v>
      </c>
    </row>
    <row r="41" spans="1:9" ht="15" customHeight="1" x14ac:dyDescent="0.3">
      <c r="A41" s="10" t="s">
        <v>47</v>
      </c>
      <c r="B41" s="11">
        <f>(IF((VLOOKUP(Table3[[#This Row],[SKU]],'[1]All Skus'!$A:$AJ,2,FALSE))="BSS",(VLOOKUP(Table3[[#This Row],[SKU]],'[1]All Skus'!$A:$AJ,3,FALSE)),""))</f>
        <v>0</v>
      </c>
      <c r="C41" s="11" t="str">
        <f>(IF((VLOOKUP(Table3[[#This Row],[SKU]],'[1]All Skus'!$A:$AJ,2,FALSE))="BSS",(VLOOKUP(Table3[[#This Row],[SKU]],'[1]All Skus'!$A:$AJ,4,FALSE)),""))</f>
        <v>EC-V-BLK-US</v>
      </c>
      <c r="D41" s="12" t="str">
        <f>(IF((VLOOKUP(Table3[[#This Row],[SKU]],'[1]All Skus'!$A:$AJ,2,FALSE))="BSS",(VLOOKUP(Table3[[#This Row],[SKU]],'[1]All Skus'!$A:$AJ,5,FALSE)),""))</f>
        <v>BSSLONDON</v>
      </c>
      <c r="E41" s="11" t="str">
        <f>(IF((VLOOKUP(Table3[[#This Row],[SKU]],'[1]All Skus'!$A:$AJ,2,FALSE))="BSS",(VLOOKUP(Table3[[#This Row],[SKU]],'[1]All Skus'!$A:$AJ,8,FALSE)),""))</f>
        <v>Ethernet Controller</v>
      </c>
      <c r="F41" s="13" t="str">
        <f>(IF((VLOOKUP(Table3[[#This Row],[SKU]],'[1]All Skus'!$A:$AJ,2,FALSE))="BSS",(VLOOKUP(Table3[[#This Row],[SKU]],'[1]All Skus'!$A:$AJ,9,FALSE)),""))</f>
        <v xml:space="preserve">Ethernet Controller with Volume (Black - US) </v>
      </c>
      <c r="G41" s="14">
        <f>(IF((VLOOKUP(Table3[[#This Row],[SKU]],'[1]All Skus'!$A:$AJ,2,FALSE))="BSS",(VLOOKUP(Table3[[#This Row],[SKU]],'[1]All Skus'!$A:$AJ,10,FALSE)),""))</f>
        <v>242</v>
      </c>
      <c r="H41" s="11" t="str">
        <f>(IF((VLOOKUP(Table3[[#This Row],[SKU]],'[1]All Skus'!$A:$AJ,2,FALSE))="BSS",(VLOOKUP(Table3[[#This Row],[SKU]],'[1]All Skus'!$A:$AJ,23,FALSE)),""))</f>
        <v>MY</v>
      </c>
      <c r="I41" s="15" t="str">
        <f>HYPERLINK((IF((VLOOKUP(Table3[[#This Row],[SKU]],'[1]All Skus'!$A:$AJ,2,FALSE))="BSS",(VLOOKUP(Table3[[#This Row],[SKU]],'[1]All Skus'!$A:$AJ,24,FALSE)),"")))</f>
        <v>Non Compliant</v>
      </c>
    </row>
    <row r="42" spans="1:9" ht="15" customHeight="1" x14ac:dyDescent="0.3">
      <c r="A42" s="10" t="s">
        <v>48</v>
      </c>
      <c r="B42" s="11">
        <f>(IF((VLOOKUP(Table3[[#This Row],[SKU]],'[1]All Skus'!$A:$AJ,2,FALSE))="BSS",(VLOOKUP(Table3[[#This Row],[SKU]],'[1]All Skus'!$A:$AJ,3,FALSE)),""))</f>
        <v>0</v>
      </c>
      <c r="C42" s="11" t="str">
        <f>(IF((VLOOKUP(Table3[[#This Row],[SKU]],'[1]All Skus'!$A:$AJ,2,FALSE))="BSS",(VLOOKUP(Table3[[#This Row],[SKU]],'[1]All Skus'!$A:$AJ,4,FALSE)),""))</f>
        <v>EC-V-WHT-US</v>
      </c>
      <c r="D42" s="12" t="str">
        <f>(IF((VLOOKUP(Table3[[#This Row],[SKU]],'[1]All Skus'!$A:$AJ,2,FALSE))="BSS",(VLOOKUP(Table3[[#This Row],[SKU]],'[1]All Skus'!$A:$AJ,5,FALSE)),""))</f>
        <v>BSSLONDON</v>
      </c>
      <c r="E42" s="11" t="str">
        <f>(IF((VLOOKUP(Table3[[#This Row],[SKU]],'[1]All Skus'!$A:$AJ,2,FALSE))="BSS",(VLOOKUP(Table3[[#This Row],[SKU]],'[1]All Skus'!$A:$AJ,8,FALSE)),""))</f>
        <v>Ethernet Controller</v>
      </c>
      <c r="F42" s="13" t="str">
        <f>(IF((VLOOKUP(Table3[[#This Row],[SKU]],'[1]All Skus'!$A:$AJ,2,FALSE))="BSS",(VLOOKUP(Table3[[#This Row],[SKU]],'[1]All Skus'!$A:$AJ,9,FALSE)),""))</f>
        <v xml:space="preserve">Ethernet Controller with Volume (White - US) </v>
      </c>
      <c r="G42" s="14">
        <f>(IF((VLOOKUP(Table3[[#This Row],[SKU]],'[1]All Skus'!$A:$AJ,2,FALSE))="BSS",(VLOOKUP(Table3[[#This Row],[SKU]],'[1]All Skus'!$A:$AJ,10,FALSE)),""))</f>
        <v>242</v>
      </c>
      <c r="H42" s="11" t="str">
        <f>(IF((VLOOKUP(Table3[[#This Row],[SKU]],'[1]All Skus'!$A:$AJ,2,FALSE))="BSS",(VLOOKUP(Table3[[#This Row],[SKU]],'[1]All Skus'!$A:$AJ,23,FALSE)),""))</f>
        <v>MY</v>
      </c>
      <c r="I42" s="15" t="str">
        <f>HYPERLINK((IF((VLOOKUP(Table3[[#This Row],[SKU]],'[1]All Skus'!$A:$AJ,2,FALSE))="BSS",(VLOOKUP(Table3[[#This Row],[SKU]],'[1]All Skus'!$A:$AJ,24,FALSE)),"")))</f>
        <v>Non Compliant</v>
      </c>
    </row>
    <row r="43" spans="1:9" ht="15" customHeight="1" x14ac:dyDescent="0.3">
      <c r="A43" s="10" t="s">
        <v>49</v>
      </c>
      <c r="B43" s="11">
        <f>(IF((VLOOKUP(Table3[[#This Row],[SKU]],'[1]All Skus'!$A:$AJ,2,FALSE))="BSS",(VLOOKUP(Table3[[#This Row],[SKU]],'[1]All Skus'!$A:$AJ,3,FALSE)),""))</f>
        <v>0</v>
      </c>
      <c r="C43" s="11" t="str">
        <f>(IF((VLOOKUP(Table3[[#This Row],[SKU]],'[1]All Skus'!$A:$AJ,2,FALSE))="BSS",(VLOOKUP(Table3[[#This Row],[SKU]],'[1]All Skus'!$A:$AJ,4,FALSE)),""))</f>
        <v>EC-V-WHT-EU</v>
      </c>
      <c r="D43" s="12" t="str">
        <f>(IF((VLOOKUP(Table3[[#This Row],[SKU]],'[1]All Skus'!$A:$AJ,2,FALSE))="BSS",(VLOOKUP(Table3[[#This Row],[SKU]],'[1]All Skus'!$A:$AJ,5,FALSE)),""))</f>
        <v>BSSLONDON</v>
      </c>
      <c r="E43" s="11" t="str">
        <f>(IF((VLOOKUP(Table3[[#This Row],[SKU]],'[1]All Skus'!$A:$AJ,2,FALSE))="BSS",(VLOOKUP(Table3[[#This Row],[SKU]],'[1]All Skus'!$A:$AJ,8,FALSE)),""))</f>
        <v>Ethernet Controller</v>
      </c>
      <c r="F43" s="13" t="str">
        <f>(IF((VLOOKUP(Table3[[#This Row],[SKU]],'[1]All Skus'!$A:$AJ,2,FALSE))="BSS",(VLOOKUP(Table3[[#This Row],[SKU]],'[1]All Skus'!$A:$AJ,9,FALSE)),""))</f>
        <v xml:space="preserve">Ethernet Controller with Volume (White - EU) </v>
      </c>
      <c r="G43" s="14">
        <f>(IF((VLOOKUP(Table3[[#This Row],[SKU]],'[1]All Skus'!$A:$AJ,2,FALSE))="BSS",(VLOOKUP(Table3[[#This Row],[SKU]],'[1]All Skus'!$A:$AJ,10,FALSE)),""))</f>
        <v>242</v>
      </c>
      <c r="H43" s="11" t="str">
        <f>(IF((VLOOKUP(Table3[[#This Row],[SKU]],'[1]All Skus'!$A:$AJ,2,FALSE))="BSS",(VLOOKUP(Table3[[#This Row],[SKU]],'[1]All Skus'!$A:$AJ,23,FALSE)),""))</f>
        <v>MY</v>
      </c>
      <c r="I43" s="15" t="str">
        <f>HYPERLINK((IF((VLOOKUP(Table3[[#This Row],[SKU]],'[1]All Skus'!$A:$AJ,2,FALSE))="BSS",(VLOOKUP(Table3[[#This Row],[SKU]],'[1]All Skus'!$A:$AJ,24,FALSE)),"")))</f>
        <v>Non Compliant</v>
      </c>
    </row>
    <row r="44" spans="1:9" ht="15" customHeight="1" x14ac:dyDescent="0.3">
      <c r="A44" s="10" t="s">
        <v>50</v>
      </c>
      <c r="B44" s="11">
        <f>(IF((VLOOKUP(Table3[[#This Row],[SKU]],'[1]All Skus'!$A:$AJ,2,FALSE))="BSS",(VLOOKUP(Table3[[#This Row],[SKU]],'[1]All Skus'!$A:$AJ,3,FALSE)),""))</f>
        <v>0</v>
      </c>
      <c r="C44" s="11" t="str">
        <f>(IF((VLOOKUP(Table3[[#This Row],[SKU]],'[1]All Skus'!$A:$AJ,2,FALSE))="BSS",(VLOOKUP(Table3[[#This Row],[SKU]],'[1]All Skus'!$A:$AJ,4,FALSE)),""))</f>
        <v>RACK MOUNT KIT</v>
      </c>
      <c r="D44" s="12">
        <f>(IF((VLOOKUP(Table3[[#This Row],[SKU]],'[1]All Skus'!$A:$AJ,2,FALSE))="BSS",(VLOOKUP(Table3[[#This Row],[SKU]],'[1]All Skus'!$A:$AJ,5,FALSE)),""))</f>
        <v>0</v>
      </c>
      <c r="E44" s="11" t="str">
        <f>(IF((VLOOKUP(Table3[[#This Row],[SKU]],'[1]All Skus'!$A:$AJ,2,FALSE))="BSS",(VLOOKUP(Table3[[#This Row],[SKU]],'[1]All Skus'!$A:$AJ,8,FALSE)),""))</f>
        <v>Rack Mount Kit</v>
      </c>
      <c r="F44" s="13" t="str">
        <f>(IF((VLOOKUP(Table3[[#This Row],[SKU]],'[1]All Skus'!$A:$AJ,2,FALSE))="BSS",(VLOOKUP(Table3[[#This Row],[SKU]],'[1]All Skus'!$A:$AJ,9,FALSE)),""))</f>
        <v>Rack Mount Kit for up to two BLU-BIB / BLU-BOB devices (1U)</v>
      </c>
      <c r="G44" s="14">
        <f>(IF((VLOOKUP(Table3[[#This Row],[SKU]],'[1]All Skus'!$A:$AJ,2,FALSE))="BSS",(VLOOKUP(Table3[[#This Row],[SKU]],'[1]All Skus'!$A:$AJ,10,FALSE)),""))</f>
        <v>125</v>
      </c>
      <c r="H44" s="11" t="str">
        <f>(IF((VLOOKUP(Table3[[#This Row],[SKU]],'[1]All Skus'!$A:$AJ,2,FALSE))="BSS",(VLOOKUP(Table3[[#This Row],[SKU]],'[1]All Skus'!$A:$AJ,23,FALSE)),""))</f>
        <v>MX</v>
      </c>
      <c r="I44" s="15" t="str">
        <f>HYPERLINK((IF((VLOOKUP(Table3[[#This Row],[SKU]],'[1]All Skus'!$A:$AJ,2,FALSE))="BSS",(VLOOKUP(Table3[[#This Row],[SKU]],'[1]All Skus'!$A:$AJ,24,FALSE)),"")))</f>
        <v>Compliant</v>
      </c>
    </row>
    <row r="45" spans="1:9" ht="15" customHeight="1" x14ac:dyDescent="0.3">
      <c r="A45" s="10" t="s">
        <v>51</v>
      </c>
      <c r="B45" s="11">
        <f>(IF((VLOOKUP(Table3[[#This Row],[SKU]],'[1]All Skus'!$A:$AJ,2,FALSE))="BSS",(VLOOKUP(Table3[[#This Row],[SKU]],'[1]All Skus'!$A:$AJ,3,FALSE)),""))</f>
        <v>0</v>
      </c>
      <c r="C45" s="11" t="str">
        <f>(IF((VLOOKUP(Table3[[#This Row],[SKU]],'[1]All Skus'!$A:$AJ,2,FALSE))="BSS",(VLOOKUP(Table3[[#This Row],[SKU]],'[1]All Skus'!$A:$AJ,4,FALSE)),""))</f>
        <v>SW9015UK</v>
      </c>
      <c r="D45" s="12" t="str">
        <f>(IF((VLOOKUP(Table3[[#This Row],[SKU]],'[1]All Skus'!$A:$AJ,2,FALSE))="BSS",(VLOOKUP(Table3[[#This Row],[SKU]],'[1]All Skus'!$A:$AJ,5,FALSE)),""))</f>
        <v>BSSSW</v>
      </c>
      <c r="E45" s="11" t="str">
        <f>(IF((VLOOKUP(Table3[[#This Row],[SKU]],'[1]All Skus'!$A:$AJ,2,FALSE))="BSS",(VLOOKUP(Table3[[#This Row],[SKU]],'[1]All Skus'!$A:$AJ,8,FALSE)),""))</f>
        <v>Wall controller</v>
      </c>
      <c r="F45" s="13" t="str">
        <f>(IF((VLOOKUP(Table3[[#This Row],[SKU]],'[1]All Skus'!$A:$AJ,2,FALSE))="BSS",(VLOOKUP(Table3[[#This Row],[SKU]],'[1]All Skus'!$A:$AJ,9,FALSE)),""))</f>
        <v xml:space="preserve">8 position source/preset selector, up/down pair (UK) wall controller  </v>
      </c>
      <c r="G45" s="14">
        <f>(IF((VLOOKUP(Table3[[#This Row],[SKU]],'[1]All Skus'!$A:$AJ,2,FALSE))="BSS",(VLOOKUP(Table3[[#This Row],[SKU]],'[1]All Skus'!$A:$AJ,10,FALSE)),""))</f>
        <v>217.58</v>
      </c>
      <c r="H45" s="11" t="str">
        <f>(IF((VLOOKUP(Table3[[#This Row],[SKU]],'[1]All Skus'!$A:$AJ,2,FALSE))="BSS",(VLOOKUP(Table3[[#This Row],[SKU]],'[1]All Skus'!$A:$AJ,23,FALSE)),""))</f>
        <v>CN</v>
      </c>
      <c r="I45" s="15" t="str">
        <f>HYPERLINK((IF((VLOOKUP(Table3[[#This Row],[SKU]],'[1]All Skus'!$A:$AJ,2,FALSE))="BSS",(VLOOKUP(Table3[[#This Row],[SKU]],'[1]All Skus'!$A:$AJ,24,FALSE)),"")))</f>
        <v>Non Compliant</v>
      </c>
    </row>
    <row r="46" spans="1:9" ht="15" customHeight="1" x14ac:dyDescent="0.3">
      <c r="A46" s="10" t="s">
        <v>52</v>
      </c>
      <c r="B46" s="11">
        <f>(IF((VLOOKUP(Table3[[#This Row],[SKU]],'[1]All Skus'!$A:$AJ,2,FALSE))="BSS",(VLOOKUP(Table3[[#This Row],[SKU]],'[1]All Skus'!$A:$AJ,3,FALSE)),""))</f>
        <v>0</v>
      </c>
      <c r="C46" s="11" t="str">
        <f>(IF((VLOOKUP(Table3[[#This Row],[SKU]],'[1]All Skus'!$A:$AJ,2,FALSE))="BSS",(VLOOKUP(Table3[[#This Row],[SKU]],'[1]All Skus'!$A:$AJ,4,FALSE)),""))</f>
        <v>TIX 2 KIT</v>
      </c>
      <c r="D46" s="12" t="str">
        <f>(IF((VLOOKUP(Table3[[#This Row],[SKU]],'[1]All Skus'!$A:$AJ,2,FALSE))="BSS",(VLOOKUP(Table3[[#This Row],[SKU]],'[1]All Skus'!$A:$AJ,5,FALSE)),""))</f>
        <v>BSSSW</v>
      </c>
      <c r="E46" s="11" t="str">
        <f>(IF((VLOOKUP(Table3[[#This Row],[SKU]],'[1]All Skus'!$A:$AJ,2,FALSE))="BSS",(VLOOKUP(Table3[[#This Row],[SKU]],'[1]All Skus'!$A:$AJ,8,FALSE)),""))</f>
        <v>Transformer kit</v>
      </c>
      <c r="F46" s="13" t="str">
        <f>(IF((VLOOKUP(Table3[[#This Row],[SKU]],'[1]All Skus'!$A:$AJ,2,FALSE))="BSS",(VLOOKUP(Table3[[#This Row],[SKU]],'[1]All Skus'!$A:$AJ,9,FALSE)),""))</f>
        <v>Input transformer kit for FCS-960 (2 channels)</v>
      </c>
      <c r="G46" s="14">
        <f>(IF((VLOOKUP(Table3[[#This Row],[SKU]],'[1]All Skus'!$A:$AJ,2,FALSE))="BSS",(VLOOKUP(Table3[[#This Row],[SKU]],'[1]All Skus'!$A:$AJ,10,FALSE)),""))</f>
        <v>480.34</v>
      </c>
      <c r="H46" s="11" t="str">
        <f>(IF((VLOOKUP(Table3[[#This Row],[SKU]],'[1]All Skus'!$A:$AJ,2,FALSE))="BSS",(VLOOKUP(Table3[[#This Row],[SKU]],'[1]All Skus'!$A:$AJ,23,FALSE)),""))</f>
        <v>US</v>
      </c>
      <c r="I46" s="15" t="str">
        <f>HYPERLINK((IF((VLOOKUP(Table3[[#This Row],[SKU]],'[1]All Skus'!$A:$AJ,2,FALSE))="BSS",(VLOOKUP(Table3[[#This Row],[SKU]],'[1]All Skus'!$A:$AJ,24,FALSE)),"")))</f>
        <v>Compliant</v>
      </c>
    </row>
    <row r="47" spans="1:9" ht="15" customHeight="1" x14ac:dyDescent="0.3">
      <c r="A47" s="10" t="s">
        <v>53</v>
      </c>
      <c r="B47" s="11">
        <f>(IF((VLOOKUP(Table3[[#This Row],[SKU]],'[1]All Skus'!$A:$AJ,2,FALSE))="BSS",(VLOOKUP(Table3[[#This Row],[SKU]],'[1]All Skus'!$A:$AJ,3,FALSE)),""))</f>
        <v>0</v>
      </c>
      <c r="C47" s="11" t="str">
        <f>(IF((VLOOKUP(Table3[[#This Row],[SKU]],'[1]All Skus'!$A:$AJ,2,FALSE))="BSS",(VLOOKUP(Table3[[#This Row],[SKU]],'[1]All Skus'!$A:$AJ,4,FALSE)),""))</f>
        <v>TOX 2 KIT</v>
      </c>
      <c r="D47" s="12" t="str">
        <f>(IF((VLOOKUP(Table3[[#This Row],[SKU]],'[1]All Skus'!$A:$AJ,2,FALSE))="BSS",(VLOOKUP(Table3[[#This Row],[SKU]],'[1]All Skus'!$A:$AJ,5,FALSE)),""))</f>
        <v>BSSEQ</v>
      </c>
      <c r="E47" s="11" t="str">
        <f>(IF((VLOOKUP(Table3[[#This Row],[SKU]],'[1]All Skus'!$A:$AJ,2,FALSE))="BSS",(VLOOKUP(Table3[[#This Row],[SKU]],'[1]All Skus'!$A:$AJ,8,FALSE)),""))</f>
        <v>Transformer kit</v>
      </c>
      <c r="F47" s="13" t="str">
        <f>(IF((VLOOKUP(Table3[[#This Row],[SKU]],'[1]All Skus'!$A:$AJ,2,FALSE))="BSS",(VLOOKUP(Table3[[#This Row],[SKU]],'[1]All Skus'!$A:$AJ,9,FALSE)),""))</f>
        <v>Output transformer kit for FCS-960 (2 channels)</v>
      </c>
      <c r="G47" s="14">
        <f>(IF((VLOOKUP(Table3[[#This Row],[SKU]],'[1]All Skus'!$A:$AJ,2,FALSE))="BSS",(VLOOKUP(Table3[[#This Row],[SKU]],'[1]All Skus'!$A:$AJ,10,FALSE)),""))</f>
        <v>293</v>
      </c>
      <c r="H47" s="11" t="str">
        <f>(IF((VLOOKUP(Table3[[#This Row],[SKU]],'[1]All Skus'!$A:$AJ,2,FALSE))="BSS",(VLOOKUP(Table3[[#This Row],[SKU]],'[1]All Skus'!$A:$AJ,23,FALSE)),""))</f>
        <v>US</v>
      </c>
      <c r="I47" s="15" t="str">
        <f>HYPERLINK((IF((VLOOKUP(Table3[[#This Row],[SKU]],'[1]All Skus'!$A:$AJ,2,FALSE))="BSS",(VLOOKUP(Table3[[#This Row],[SKU]],'[1]All Skus'!$A:$AJ,24,FALSE)),"")))</f>
        <v>Compliant</v>
      </c>
    </row>
  </sheetData>
  <conditionalFormatting sqref="A2:I47">
    <cfRule type="cellIs" dxfId="1" priority="1" operator="equal">
      <formula>0</formula>
    </cfRule>
  </conditionalFormatting>
  <conditionalFormatting sqref="H3:I47 A3:F3 A4:G47">
    <cfRule type="cellIs" dxfId="0" priority="2" operator="equal">
      <formula>3.45996E+110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2024-10-24T11:21:01Z</dcterms:created>
  <dcterms:modified xsi:type="dcterms:W3CDTF">2024-10-24T11:22:57Z</dcterms:modified>
</cp:coreProperties>
</file>