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48266D60-C03C-45A0-930C-B3E099B81FBB}" xr6:coauthVersionLast="47" xr6:coauthVersionMax="47" xr10:uidLastSave="{00000000-0000-0000-0000-000000000000}"/>
  <bookViews>
    <workbookView xWindow="-108" yWindow="-108" windowWidth="23256" windowHeight="12576" xr2:uid="{5DF2E4EF-1020-49C2-89D2-C1F707AD988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1" i="1" l="1"/>
  <c r="K361" i="1"/>
  <c r="J361" i="1"/>
  <c r="I361" i="1"/>
  <c r="H361" i="1"/>
  <c r="G361" i="1"/>
  <c r="F361" i="1"/>
  <c r="E361" i="1"/>
  <c r="D361" i="1"/>
  <c r="C361" i="1"/>
  <c r="B361" i="1"/>
  <c r="L360" i="1"/>
  <c r="K360" i="1"/>
  <c r="J360" i="1"/>
  <c r="I360" i="1"/>
  <c r="H360" i="1"/>
  <c r="G360" i="1"/>
  <c r="F360" i="1"/>
  <c r="E360" i="1"/>
  <c r="D360" i="1"/>
  <c r="C360" i="1"/>
  <c r="B360" i="1"/>
  <c r="L359" i="1"/>
  <c r="K359" i="1"/>
  <c r="J359" i="1"/>
  <c r="I359" i="1"/>
  <c r="H359" i="1"/>
  <c r="G359" i="1"/>
  <c r="F359" i="1"/>
  <c r="E359" i="1"/>
  <c r="D359" i="1"/>
  <c r="C359" i="1"/>
  <c r="B359" i="1"/>
  <c r="L358" i="1"/>
  <c r="K358" i="1"/>
  <c r="J358" i="1"/>
  <c r="I358" i="1"/>
  <c r="H358" i="1"/>
  <c r="G358" i="1"/>
  <c r="F358" i="1"/>
  <c r="E358" i="1"/>
  <c r="D358" i="1"/>
  <c r="C358" i="1"/>
  <c r="B358" i="1"/>
  <c r="L357" i="1"/>
  <c r="K357" i="1"/>
  <c r="J357" i="1"/>
  <c r="I357" i="1"/>
  <c r="H357" i="1"/>
  <c r="G357" i="1"/>
  <c r="F357" i="1"/>
  <c r="E357" i="1"/>
  <c r="D357" i="1"/>
  <c r="C357" i="1"/>
  <c r="B357" i="1"/>
  <c r="L356" i="1"/>
  <c r="K356" i="1"/>
  <c r="J356" i="1"/>
  <c r="I356" i="1"/>
  <c r="H356" i="1"/>
  <c r="G356" i="1"/>
  <c r="F356" i="1"/>
  <c r="E356" i="1"/>
  <c r="D356" i="1"/>
  <c r="C356" i="1"/>
  <c r="B356" i="1"/>
  <c r="L355" i="1"/>
  <c r="K355" i="1"/>
  <c r="J355" i="1"/>
  <c r="I355" i="1"/>
  <c r="H355" i="1"/>
  <c r="G355" i="1"/>
  <c r="F355" i="1"/>
  <c r="E355" i="1"/>
  <c r="D355" i="1"/>
  <c r="C355" i="1"/>
  <c r="B355" i="1"/>
  <c r="L354" i="1"/>
  <c r="K354" i="1"/>
  <c r="J354" i="1"/>
  <c r="I354" i="1"/>
  <c r="H354" i="1"/>
  <c r="G354" i="1"/>
  <c r="F354" i="1"/>
  <c r="E354" i="1"/>
  <c r="D354" i="1"/>
  <c r="C354" i="1"/>
  <c r="B354" i="1"/>
  <c r="L353" i="1"/>
  <c r="K353" i="1"/>
  <c r="J353" i="1"/>
  <c r="I353" i="1"/>
  <c r="H353" i="1"/>
  <c r="G353" i="1"/>
  <c r="F353" i="1"/>
  <c r="E353" i="1"/>
  <c r="D353" i="1"/>
  <c r="C353" i="1"/>
  <c r="B353" i="1"/>
  <c r="L352" i="1"/>
  <c r="K352" i="1"/>
  <c r="J352" i="1"/>
  <c r="I352" i="1"/>
  <c r="H352" i="1"/>
  <c r="G352" i="1"/>
  <c r="F352" i="1"/>
  <c r="E352" i="1"/>
  <c r="D352" i="1"/>
  <c r="C352" i="1"/>
  <c r="B352" i="1"/>
  <c r="L351" i="1"/>
  <c r="K351" i="1"/>
  <c r="J351" i="1"/>
  <c r="I351" i="1"/>
  <c r="H351" i="1"/>
  <c r="G351" i="1"/>
  <c r="F351" i="1"/>
  <c r="E351" i="1"/>
  <c r="D351" i="1"/>
  <c r="C351" i="1"/>
  <c r="B351" i="1"/>
  <c r="L350" i="1"/>
  <c r="K350" i="1"/>
  <c r="J350" i="1"/>
  <c r="I350" i="1"/>
  <c r="H350" i="1"/>
  <c r="G350" i="1"/>
  <c r="F350" i="1"/>
  <c r="E350" i="1"/>
  <c r="D350" i="1"/>
  <c r="C350" i="1"/>
  <c r="B350" i="1"/>
  <c r="L349" i="1"/>
  <c r="K349" i="1"/>
  <c r="J349" i="1"/>
  <c r="I349" i="1"/>
  <c r="H349" i="1"/>
  <c r="G349" i="1"/>
  <c r="F349" i="1"/>
  <c r="E349" i="1"/>
  <c r="D349" i="1"/>
  <c r="C349" i="1"/>
  <c r="B349" i="1"/>
  <c r="L348" i="1"/>
  <c r="K348" i="1"/>
  <c r="J348" i="1"/>
  <c r="I348" i="1"/>
  <c r="H348" i="1"/>
  <c r="G348" i="1"/>
  <c r="F348" i="1"/>
  <c r="E348" i="1"/>
  <c r="D348" i="1"/>
  <c r="C348" i="1"/>
  <c r="B348" i="1"/>
  <c r="L347" i="1"/>
  <c r="K347" i="1"/>
  <c r="J347" i="1"/>
  <c r="I347" i="1"/>
  <c r="H347" i="1"/>
  <c r="G347" i="1"/>
  <c r="F347" i="1"/>
  <c r="E347" i="1"/>
  <c r="D347" i="1"/>
  <c r="C347" i="1"/>
  <c r="B347" i="1"/>
  <c r="L346" i="1"/>
  <c r="K346" i="1"/>
  <c r="J346" i="1"/>
  <c r="I346" i="1"/>
  <c r="H346" i="1"/>
  <c r="G346" i="1"/>
  <c r="F346" i="1"/>
  <c r="E346" i="1"/>
  <c r="D346" i="1"/>
  <c r="C346" i="1"/>
  <c r="B346" i="1"/>
  <c r="L345" i="1"/>
  <c r="K345" i="1"/>
  <c r="J345" i="1"/>
  <c r="I345" i="1"/>
  <c r="H345" i="1"/>
  <c r="G345" i="1"/>
  <c r="F345" i="1"/>
  <c r="E345" i="1"/>
  <c r="D345" i="1"/>
  <c r="C345" i="1"/>
  <c r="B345" i="1"/>
  <c r="L344" i="1"/>
  <c r="K344" i="1"/>
  <c r="J344" i="1"/>
  <c r="I344" i="1"/>
  <c r="H344" i="1"/>
  <c r="G344" i="1"/>
  <c r="F344" i="1"/>
  <c r="E344" i="1"/>
  <c r="D344" i="1"/>
  <c r="C344" i="1"/>
  <c r="B344" i="1"/>
  <c r="L343" i="1"/>
  <c r="K343" i="1"/>
  <c r="J343" i="1"/>
  <c r="I343" i="1"/>
  <c r="H343" i="1"/>
  <c r="G343" i="1"/>
  <c r="F343" i="1"/>
  <c r="E343" i="1"/>
  <c r="D343" i="1"/>
  <c r="C343" i="1"/>
  <c r="B343" i="1"/>
  <c r="L342" i="1"/>
  <c r="K342" i="1"/>
  <c r="J342" i="1"/>
  <c r="I342" i="1"/>
  <c r="H342" i="1"/>
  <c r="G342" i="1"/>
  <c r="F342" i="1"/>
  <c r="E342" i="1"/>
  <c r="D342" i="1"/>
  <c r="C342" i="1"/>
  <c r="B342" i="1"/>
  <c r="L341" i="1"/>
  <c r="K341" i="1"/>
  <c r="J341" i="1"/>
  <c r="I341" i="1"/>
  <c r="H341" i="1"/>
  <c r="G341" i="1"/>
  <c r="F341" i="1"/>
  <c r="E341" i="1"/>
  <c r="D341" i="1"/>
  <c r="C341" i="1"/>
  <c r="B341" i="1"/>
  <c r="L340" i="1"/>
  <c r="K340" i="1"/>
  <c r="J340" i="1"/>
  <c r="I340" i="1"/>
  <c r="H340" i="1"/>
  <c r="G340" i="1"/>
  <c r="F340" i="1"/>
  <c r="E340" i="1"/>
  <c r="D340" i="1"/>
  <c r="C340" i="1"/>
  <c r="B340" i="1"/>
  <c r="L339" i="1"/>
  <c r="K339" i="1"/>
  <c r="J339" i="1"/>
  <c r="I339" i="1"/>
  <c r="H339" i="1"/>
  <c r="G339" i="1"/>
  <c r="F339" i="1"/>
  <c r="E339" i="1"/>
  <c r="D339" i="1"/>
  <c r="C339" i="1"/>
  <c r="B339" i="1"/>
  <c r="L338" i="1"/>
  <c r="K338" i="1"/>
  <c r="J338" i="1"/>
  <c r="I338" i="1"/>
  <c r="H338" i="1"/>
  <c r="G338" i="1"/>
  <c r="F338" i="1"/>
  <c r="E338" i="1"/>
  <c r="D338" i="1"/>
  <c r="C338" i="1"/>
  <c r="B338" i="1"/>
  <c r="L337" i="1"/>
  <c r="K337" i="1"/>
  <c r="J337" i="1"/>
  <c r="I337" i="1"/>
  <c r="H337" i="1"/>
  <c r="G337" i="1"/>
  <c r="F337" i="1"/>
  <c r="E337" i="1"/>
  <c r="D337" i="1"/>
  <c r="C337" i="1"/>
  <c r="B337" i="1"/>
  <c r="L336" i="1"/>
  <c r="K336" i="1"/>
  <c r="J336" i="1"/>
  <c r="I336" i="1"/>
  <c r="H336" i="1"/>
  <c r="G336" i="1"/>
  <c r="F336" i="1"/>
  <c r="E336" i="1"/>
  <c r="D336" i="1"/>
  <c r="C336" i="1"/>
  <c r="B336" i="1"/>
  <c r="L335" i="1"/>
  <c r="K335" i="1"/>
  <c r="J335" i="1"/>
  <c r="I335" i="1"/>
  <c r="H335" i="1"/>
  <c r="G335" i="1"/>
  <c r="F335" i="1"/>
  <c r="E335" i="1"/>
  <c r="D335" i="1"/>
  <c r="C335" i="1"/>
  <c r="B335" i="1"/>
  <c r="L334" i="1"/>
  <c r="K334" i="1"/>
  <c r="J334" i="1"/>
  <c r="I334" i="1"/>
  <c r="H334" i="1"/>
  <c r="G334" i="1"/>
  <c r="F334" i="1"/>
  <c r="E334" i="1"/>
  <c r="D334" i="1"/>
  <c r="C334" i="1"/>
  <c r="B334" i="1"/>
  <c r="L333" i="1"/>
  <c r="K333" i="1"/>
  <c r="J333" i="1"/>
  <c r="I333" i="1"/>
  <c r="H333" i="1"/>
  <c r="G333" i="1"/>
  <c r="F333" i="1"/>
  <c r="E333" i="1"/>
  <c r="D333" i="1"/>
  <c r="C333" i="1"/>
  <c r="B333" i="1"/>
  <c r="L332" i="1"/>
  <c r="K332" i="1"/>
  <c r="J332" i="1"/>
  <c r="I332" i="1"/>
  <c r="H332" i="1"/>
  <c r="G332" i="1"/>
  <c r="F332" i="1"/>
  <c r="E332" i="1"/>
  <c r="D332" i="1"/>
  <c r="C332" i="1"/>
  <c r="B332" i="1"/>
  <c r="L331" i="1"/>
  <c r="K331" i="1"/>
  <c r="J331" i="1"/>
  <c r="I331" i="1"/>
  <c r="H331" i="1"/>
  <c r="G331" i="1"/>
  <c r="F331" i="1"/>
  <c r="E331" i="1"/>
  <c r="D331" i="1"/>
  <c r="C331" i="1"/>
  <c r="B331" i="1"/>
  <c r="L330" i="1"/>
  <c r="K330" i="1"/>
  <c r="J330" i="1"/>
  <c r="I330" i="1"/>
  <c r="H330" i="1"/>
  <c r="G330" i="1"/>
  <c r="F330" i="1"/>
  <c r="E330" i="1"/>
  <c r="D330" i="1"/>
  <c r="C330" i="1"/>
  <c r="B330" i="1"/>
  <c r="L329" i="1"/>
  <c r="K329" i="1"/>
  <c r="J329" i="1"/>
  <c r="I329" i="1"/>
  <c r="H329" i="1"/>
  <c r="G329" i="1"/>
  <c r="F329" i="1"/>
  <c r="E329" i="1"/>
  <c r="D329" i="1"/>
  <c r="C329" i="1"/>
  <c r="B329" i="1"/>
  <c r="L328" i="1"/>
  <c r="K328" i="1"/>
  <c r="J328" i="1"/>
  <c r="I328" i="1"/>
  <c r="H328" i="1"/>
  <c r="G328" i="1"/>
  <c r="F328" i="1"/>
  <c r="E328" i="1"/>
  <c r="D328" i="1"/>
  <c r="C328" i="1"/>
  <c r="B328" i="1"/>
  <c r="L327" i="1"/>
  <c r="K327" i="1"/>
  <c r="J327" i="1"/>
  <c r="I327" i="1"/>
  <c r="H327" i="1"/>
  <c r="G327" i="1"/>
  <c r="F327" i="1"/>
  <c r="E327" i="1"/>
  <c r="D327" i="1"/>
  <c r="C327" i="1"/>
  <c r="B327" i="1"/>
  <c r="L326" i="1"/>
  <c r="K326" i="1"/>
  <c r="J326" i="1"/>
  <c r="I326" i="1"/>
  <c r="H326" i="1"/>
  <c r="G326" i="1"/>
  <c r="F326" i="1"/>
  <c r="E326" i="1"/>
  <c r="D326" i="1"/>
  <c r="C326" i="1"/>
  <c r="B326" i="1"/>
  <c r="L325" i="1"/>
  <c r="K325" i="1"/>
  <c r="J325" i="1"/>
  <c r="I325" i="1"/>
  <c r="H325" i="1"/>
  <c r="G325" i="1"/>
  <c r="F325" i="1"/>
  <c r="E325" i="1"/>
  <c r="D325" i="1"/>
  <c r="C325" i="1"/>
  <c r="B325" i="1"/>
  <c r="L324" i="1"/>
  <c r="K324" i="1"/>
  <c r="J324" i="1"/>
  <c r="I324" i="1"/>
  <c r="H324" i="1"/>
  <c r="G324" i="1"/>
  <c r="F324" i="1"/>
  <c r="E324" i="1"/>
  <c r="D324" i="1"/>
  <c r="C324" i="1"/>
  <c r="B324" i="1"/>
  <c r="L323" i="1"/>
  <c r="K323" i="1"/>
  <c r="J323" i="1"/>
  <c r="I323" i="1"/>
  <c r="H323" i="1"/>
  <c r="G323" i="1"/>
  <c r="F323" i="1"/>
  <c r="E323" i="1"/>
  <c r="D323" i="1"/>
  <c r="C323" i="1"/>
  <c r="B323" i="1"/>
  <c r="L322" i="1"/>
  <c r="K322" i="1"/>
  <c r="J322" i="1"/>
  <c r="I322" i="1"/>
  <c r="H322" i="1"/>
  <c r="G322" i="1"/>
  <c r="F322" i="1"/>
  <c r="E322" i="1"/>
  <c r="D322" i="1"/>
  <c r="C322" i="1"/>
  <c r="B322" i="1"/>
  <c r="L321" i="1"/>
  <c r="K321" i="1"/>
  <c r="J321" i="1"/>
  <c r="I321" i="1"/>
  <c r="H321" i="1"/>
  <c r="G321" i="1"/>
  <c r="F321" i="1"/>
  <c r="E321" i="1"/>
  <c r="D321" i="1"/>
  <c r="C321" i="1"/>
  <c r="B321" i="1"/>
  <c r="L320" i="1"/>
  <c r="K320" i="1"/>
  <c r="J320" i="1"/>
  <c r="I320" i="1"/>
  <c r="H320" i="1"/>
  <c r="G320" i="1"/>
  <c r="F320" i="1"/>
  <c r="E320" i="1"/>
  <c r="D320" i="1"/>
  <c r="C320" i="1"/>
  <c r="B320" i="1"/>
  <c r="L319" i="1"/>
  <c r="K319" i="1"/>
  <c r="J319" i="1"/>
  <c r="I319" i="1"/>
  <c r="H319" i="1"/>
  <c r="G319" i="1"/>
  <c r="F319" i="1"/>
  <c r="E319" i="1"/>
  <c r="D319" i="1"/>
  <c r="C319" i="1"/>
  <c r="B319" i="1"/>
  <c r="L318" i="1"/>
  <c r="K318" i="1"/>
  <c r="J318" i="1"/>
  <c r="I318" i="1"/>
  <c r="H318" i="1"/>
  <c r="G318" i="1"/>
  <c r="F318" i="1"/>
  <c r="E318" i="1"/>
  <c r="D318" i="1"/>
  <c r="C318" i="1"/>
  <c r="B318" i="1"/>
  <c r="L317" i="1"/>
  <c r="K317" i="1"/>
  <c r="J317" i="1"/>
  <c r="I317" i="1"/>
  <c r="H317" i="1"/>
  <c r="G317" i="1"/>
  <c r="F317" i="1"/>
  <c r="E317" i="1"/>
  <c r="D317" i="1"/>
  <c r="C317" i="1"/>
  <c r="B317" i="1"/>
  <c r="L316" i="1"/>
  <c r="K316" i="1"/>
  <c r="J316" i="1"/>
  <c r="I316" i="1"/>
  <c r="H316" i="1"/>
  <c r="G316" i="1"/>
  <c r="F316" i="1"/>
  <c r="E316" i="1"/>
  <c r="D316" i="1"/>
  <c r="C316" i="1"/>
  <c r="B316" i="1"/>
  <c r="L315" i="1"/>
  <c r="K315" i="1"/>
  <c r="J315" i="1"/>
  <c r="I315" i="1"/>
  <c r="H315" i="1"/>
  <c r="G315" i="1"/>
  <c r="F315" i="1"/>
  <c r="E315" i="1"/>
  <c r="D315" i="1"/>
  <c r="C315" i="1"/>
  <c r="B315" i="1"/>
  <c r="L314" i="1"/>
  <c r="K314" i="1"/>
  <c r="J314" i="1"/>
  <c r="I314" i="1"/>
  <c r="H314" i="1"/>
  <c r="G314" i="1"/>
  <c r="F314" i="1"/>
  <c r="E314" i="1"/>
  <c r="D314" i="1"/>
  <c r="C314" i="1"/>
  <c r="B314" i="1"/>
  <c r="L313" i="1"/>
  <c r="K313" i="1"/>
  <c r="J313" i="1"/>
  <c r="I313" i="1"/>
  <c r="H313" i="1"/>
  <c r="G313" i="1"/>
  <c r="F313" i="1"/>
  <c r="E313" i="1"/>
  <c r="D313" i="1"/>
  <c r="C313" i="1"/>
  <c r="B313" i="1"/>
  <c r="L312" i="1"/>
  <c r="K312" i="1"/>
  <c r="J312" i="1"/>
  <c r="I312" i="1"/>
  <c r="H312" i="1"/>
  <c r="G312" i="1"/>
  <c r="F312" i="1"/>
  <c r="E312" i="1"/>
  <c r="D312" i="1"/>
  <c r="C312" i="1"/>
  <c r="B312" i="1"/>
  <c r="L311" i="1"/>
  <c r="K311" i="1"/>
  <c r="J311" i="1"/>
  <c r="I311" i="1"/>
  <c r="H311" i="1"/>
  <c r="G311" i="1"/>
  <c r="F311" i="1"/>
  <c r="E311" i="1"/>
  <c r="D311" i="1"/>
  <c r="C311" i="1"/>
  <c r="B311" i="1"/>
  <c r="L310" i="1"/>
  <c r="K310" i="1"/>
  <c r="J310" i="1"/>
  <c r="I310" i="1"/>
  <c r="H310" i="1"/>
  <c r="G310" i="1"/>
  <c r="F310" i="1"/>
  <c r="E310" i="1"/>
  <c r="D310" i="1"/>
  <c r="C310" i="1"/>
  <c r="B310" i="1"/>
  <c r="L309" i="1"/>
  <c r="K309" i="1"/>
  <c r="J309" i="1"/>
  <c r="I309" i="1"/>
  <c r="H309" i="1"/>
  <c r="G309" i="1"/>
  <c r="F309" i="1"/>
  <c r="E309" i="1"/>
  <c r="D309" i="1"/>
  <c r="C309" i="1"/>
  <c r="B309" i="1"/>
  <c r="L308" i="1"/>
  <c r="K308" i="1"/>
  <c r="J308" i="1"/>
  <c r="I308" i="1"/>
  <c r="H308" i="1"/>
  <c r="G308" i="1"/>
  <c r="F308" i="1"/>
  <c r="E308" i="1"/>
  <c r="D308" i="1"/>
  <c r="C308" i="1"/>
  <c r="B308" i="1"/>
  <c r="L307" i="1"/>
  <c r="K307" i="1"/>
  <c r="J307" i="1"/>
  <c r="I307" i="1"/>
  <c r="H307" i="1"/>
  <c r="G307" i="1"/>
  <c r="F307" i="1"/>
  <c r="E307" i="1"/>
  <c r="D307" i="1"/>
  <c r="C307" i="1"/>
  <c r="B307" i="1"/>
  <c r="L306" i="1"/>
  <c r="K306" i="1"/>
  <c r="J306" i="1"/>
  <c r="I306" i="1"/>
  <c r="H306" i="1"/>
  <c r="G306" i="1"/>
  <c r="F306" i="1"/>
  <c r="E306" i="1"/>
  <c r="D306" i="1"/>
  <c r="C306" i="1"/>
  <c r="B306" i="1"/>
  <c r="L305" i="1"/>
  <c r="K305" i="1"/>
  <c r="J305" i="1"/>
  <c r="I305" i="1"/>
  <c r="H305" i="1"/>
  <c r="G305" i="1"/>
  <c r="F305" i="1"/>
  <c r="E305" i="1"/>
  <c r="D305" i="1"/>
  <c r="C305" i="1"/>
  <c r="B305" i="1"/>
  <c r="L304" i="1"/>
  <c r="K304" i="1"/>
  <c r="J304" i="1"/>
  <c r="I304" i="1"/>
  <c r="H304" i="1"/>
  <c r="G304" i="1"/>
  <c r="F304" i="1"/>
  <c r="E304" i="1"/>
  <c r="D304" i="1"/>
  <c r="C304" i="1"/>
  <c r="B304" i="1"/>
  <c r="L303" i="1"/>
  <c r="K303" i="1"/>
  <c r="J303" i="1"/>
  <c r="I303" i="1"/>
  <c r="H303" i="1"/>
  <c r="G303" i="1"/>
  <c r="F303" i="1"/>
  <c r="E303" i="1"/>
  <c r="D303" i="1"/>
  <c r="C303" i="1"/>
  <c r="B303" i="1"/>
  <c r="L302" i="1"/>
  <c r="K302" i="1"/>
  <c r="J302" i="1"/>
  <c r="I302" i="1"/>
  <c r="H302" i="1"/>
  <c r="G302" i="1"/>
  <c r="F302" i="1"/>
  <c r="E302" i="1"/>
  <c r="D302" i="1"/>
  <c r="C302" i="1"/>
  <c r="B302" i="1"/>
  <c r="L301" i="1"/>
  <c r="K301" i="1"/>
  <c r="J301" i="1"/>
  <c r="I301" i="1"/>
  <c r="H301" i="1"/>
  <c r="G301" i="1"/>
  <c r="F301" i="1"/>
  <c r="E301" i="1"/>
  <c r="D301" i="1"/>
  <c r="C301" i="1"/>
  <c r="B301" i="1"/>
  <c r="L300" i="1"/>
  <c r="K300" i="1"/>
  <c r="J300" i="1"/>
  <c r="I300" i="1"/>
  <c r="H300" i="1"/>
  <c r="G300" i="1"/>
  <c r="F300" i="1"/>
  <c r="E300" i="1"/>
  <c r="D300" i="1"/>
  <c r="C300" i="1"/>
  <c r="B300" i="1"/>
  <c r="L299" i="1"/>
  <c r="K299" i="1"/>
  <c r="J299" i="1"/>
  <c r="I299" i="1"/>
  <c r="H299" i="1"/>
  <c r="G299" i="1"/>
  <c r="F299" i="1"/>
  <c r="E299" i="1"/>
  <c r="D299" i="1"/>
  <c r="C299" i="1"/>
  <c r="B299" i="1"/>
  <c r="L298" i="1"/>
  <c r="K298" i="1"/>
  <c r="J298" i="1"/>
  <c r="I298" i="1"/>
  <c r="H298" i="1"/>
  <c r="G298" i="1"/>
  <c r="F298" i="1"/>
  <c r="E298" i="1"/>
  <c r="D298" i="1"/>
  <c r="C298" i="1"/>
  <c r="B298" i="1"/>
  <c r="L297" i="1"/>
  <c r="K297" i="1"/>
  <c r="J297" i="1"/>
  <c r="I297" i="1"/>
  <c r="H297" i="1"/>
  <c r="G297" i="1"/>
  <c r="F297" i="1"/>
  <c r="E297" i="1"/>
  <c r="D297" i="1"/>
  <c r="C297" i="1"/>
  <c r="B297" i="1"/>
  <c r="L296" i="1"/>
  <c r="K296" i="1"/>
  <c r="J296" i="1"/>
  <c r="I296" i="1"/>
  <c r="H296" i="1"/>
  <c r="G296" i="1"/>
  <c r="F296" i="1"/>
  <c r="E296" i="1"/>
  <c r="D296" i="1"/>
  <c r="C296" i="1"/>
  <c r="B296" i="1"/>
  <c r="L295" i="1"/>
  <c r="K295" i="1"/>
  <c r="J295" i="1"/>
  <c r="I295" i="1"/>
  <c r="H295" i="1"/>
  <c r="G295" i="1"/>
  <c r="F295" i="1"/>
  <c r="E295" i="1"/>
  <c r="D295" i="1"/>
  <c r="C295" i="1"/>
  <c r="B295" i="1"/>
  <c r="L294" i="1"/>
  <c r="K294" i="1"/>
  <c r="J294" i="1"/>
  <c r="I294" i="1"/>
  <c r="H294" i="1"/>
  <c r="G294" i="1"/>
  <c r="F294" i="1"/>
  <c r="E294" i="1"/>
  <c r="D294" i="1"/>
  <c r="C294" i="1"/>
  <c r="B294" i="1"/>
  <c r="L293" i="1"/>
  <c r="K293" i="1"/>
  <c r="J293" i="1"/>
  <c r="I293" i="1"/>
  <c r="H293" i="1"/>
  <c r="G293" i="1"/>
  <c r="F293" i="1"/>
  <c r="E293" i="1"/>
  <c r="D293" i="1"/>
  <c r="C293" i="1"/>
  <c r="B293" i="1"/>
  <c r="L292" i="1"/>
  <c r="K292" i="1"/>
  <c r="J292" i="1"/>
  <c r="I292" i="1"/>
  <c r="H292" i="1"/>
  <c r="G292" i="1"/>
  <c r="F292" i="1"/>
  <c r="E292" i="1"/>
  <c r="D292" i="1"/>
  <c r="C292" i="1"/>
  <c r="B292" i="1"/>
  <c r="L291" i="1"/>
  <c r="K291" i="1"/>
  <c r="J291" i="1"/>
  <c r="I291" i="1"/>
  <c r="H291" i="1"/>
  <c r="G291" i="1"/>
  <c r="F291" i="1"/>
  <c r="E291" i="1"/>
  <c r="D291" i="1"/>
  <c r="C291" i="1"/>
  <c r="B291" i="1"/>
  <c r="L290" i="1"/>
  <c r="K290" i="1"/>
  <c r="J290" i="1"/>
  <c r="I290" i="1"/>
  <c r="H290" i="1"/>
  <c r="G290" i="1"/>
  <c r="F290" i="1"/>
  <c r="E290" i="1"/>
  <c r="D290" i="1"/>
  <c r="C290" i="1"/>
  <c r="B290" i="1"/>
  <c r="L289" i="1"/>
  <c r="K289" i="1"/>
  <c r="J289" i="1"/>
  <c r="I289" i="1"/>
  <c r="H289" i="1"/>
  <c r="G289" i="1"/>
  <c r="F289" i="1"/>
  <c r="E289" i="1"/>
  <c r="D289" i="1"/>
  <c r="C289" i="1"/>
  <c r="B289" i="1"/>
  <c r="L288" i="1"/>
  <c r="K288" i="1"/>
  <c r="J288" i="1"/>
  <c r="I288" i="1"/>
  <c r="H288" i="1"/>
  <c r="G288" i="1"/>
  <c r="F288" i="1"/>
  <c r="E288" i="1"/>
  <c r="D288" i="1"/>
  <c r="C288" i="1"/>
  <c r="B288" i="1"/>
  <c r="L287" i="1"/>
  <c r="K287" i="1"/>
  <c r="J287" i="1"/>
  <c r="I287" i="1"/>
  <c r="H287" i="1"/>
  <c r="G287" i="1"/>
  <c r="F287" i="1"/>
  <c r="E287" i="1"/>
  <c r="D287" i="1"/>
  <c r="C287" i="1"/>
  <c r="B287" i="1"/>
  <c r="L286" i="1"/>
  <c r="K286" i="1"/>
  <c r="J286" i="1"/>
  <c r="I286" i="1"/>
  <c r="H286" i="1"/>
  <c r="G286" i="1"/>
  <c r="F286" i="1"/>
  <c r="E286" i="1"/>
  <c r="D286" i="1"/>
  <c r="C286" i="1"/>
  <c r="B286" i="1"/>
  <c r="L285" i="1"/>
  <c r="K285" i="1"/>
  <c r="J285" i="1"/>
  <c r="I285" i="1"/>
  <c r="H285" i="1"/>
  <c r="G285" i="1"/>
  <c r="F285" i="1"/>
  <c r="E285" i="1"/>
  <c r="D285" i="1"/>
  <c r="C285" i="1"/>
  <c r="B285" i="1"/>
  <c r="L284" i="1"/>
  <c r="K284" i="1"/>
  <c r="J284" i="1"/>
  <c r="I284" i="1"/>
  <c r="H284" i="1"/>
  <c r="G284" i="1"/>
  <c r="F284" i="1"/>
  <c r="E284" i="1"/>
  <c r="D284" i="1"/>
  <c r="C284" i="1"/>
  <c r="B284" i="1"/>
  <c r="L283" i="1"/>
  <c r="K283" i="1"/>
  <c r="J283" i="1"/>
  <c r="I283" i="1"/>
  <c r="H283" i="1"/>
  <c r="G283" i="1"/>
  <c r="F283" i="1"/>
  <c r="E283" i="1"/>
  <c r="D283" i="1"/>
  <c r="C283" i="1"/>
  <c r="B283" i="1"/>
  <c r="L282" i="1"/>
  <c r="K282" i="1"/>
  <c r="J282" i="1"/>
  <c r="I282" i="1"/>
  <c r="H282" i="1"/>
  <c r="G282" i="1"/>
  <c r="F282" i="1"/>
  <c r="E282" i="1"/>
  <c r="D282" i="1"/>
  <c r="C282" i="1"/>
  <c r="B282" i="1"/>
  <c r="L281" i="1"/>
  <c r="K281" i="1"/>
  <c r="J281" i="1"/>
  <c r="I281" i="1"/>
  <c r="H281" i="1"/>
  <c r="G281" i="1"/>
  <c r="F281" i="1"/>
  <c r="E281" i="1"/>
  <c r="D281" i="1"/>
  <c r="C281" i="1"/>
  <c r="B281" i="1"/>
  <c r="L280" i="1"/>
  <c r="K280" i="1"/>
  <c r="J280" i="1"/>
  <c r="I280" i="1"/>
  <c r="H280" i="1"/>
  <c r="G280" i="1"/>
  <c r="F280" i="1"/>
  <c r="E280" i="1"/>
  <c r="D280" i="1"/>
  <c r="C280" i="1"/>
  <c r="B280" i="1"/>
  <c r="L279" i="1"/>
  <c r="K279" i="1"/>
  <c r="J279" i="1"/>
  <c r="I279" i="1"/>
  <c r="H279" i="1"/>
  <c r="G279" i="1"/>
  <c r="F279" i="1"/>
  <c r="E279" i="1"/>
  <c r="D279" i="1"/>
  <c r="C279" i="1"/>
  <c r="B279" i="1"/>
  <c r="L278" i="1"/>
  <c r="K278" i="1"/>
  <c r="J278" i="1"/>
  <c r="I278" i="1"/>
  <c r="H278" i="1"/>
  <c r="G278" i="1"/>
  <c r="F278" i="1"/>
  <c r="E278" i="1"/>
  <c r="D278" i="1"/>
  <c r="C278" i="1"/>
  <c r="B278" i="1"/>
  <c r="L277" i="1"/>
  <c r="K277" i="1"/>
  <c r="J277" i="1"/>
  <c r="I277" i="1"/>
  <c r="H277" i="1"/>
  <c r="G277" i="1"/>
  <c r="F277" i="1"/>
  <c r="E277" i="1"/>
  <c r="D277" i="1"/>
  <c r="C277" i="1"/>
  <c r="B277" i="1"/>
  <c r="L276" i="1"/>
  <c r="K276" i="1"/>
  <c r="J276" i="1"/>
  <c r="I276" i="1"/>
  <c r="H276" i="1"/>
  <c r="G276" i="1"/>
  <c r="F276" i="1"/>
  <c r="E276" i="1"/>
  <c r="D276" i="1"/>
  <c r="C276" i="1"/>
  <c r="B276" i="1"/>
  <c r="L275" i="1"/>
  <c r="K275" i="1"/>
  <c r="J275" i="1"/>
  <c r="I275" i="1"/>
  <c r="H275" i="1"/>
  <c r="G275" i="1"/>
  <c r="F275" i="1"/>
  <c r="E275" i="1"/>
  <c r="D275" i="1"/>
  <c r="C275" i="1"/>
  <c r="B275" i="1"/>
  <c r="L274" i="1"/>
  <c r="K274" i="1"/>
  <c r="J274" i="1"/>
  <c r="I274" i="1"/>
  <c r="H274" i="1"/>
  <c r="G274" i="1"/>
  <c r="F274" i="1"/>
  <c r="E274" i="1"/>
  <c r="D274" i="1"/>
  <c r="C274" i="1"/>
  <c r="B274" i="1"/>
  <c r="L273" i="1"/>
  <c r="K273" i="1"/>
  <c r="J273" i="1"/>
  <c r="I273" i="1"/>
  <c r="H273" i="1"/>
  <c r="G273" i="1"/>
  <c r="F273" i="1"/>
  <c r="E273" i="1"/>
  <c r="D273" i="1"/>
  <c r="C273" i="1"/>
  <c r="B273" i="1"/>
  <c r="L272" i="1"/>
  <c r="K272" i="1"/>
  <c r="J272" i="1"/>
  <c r="I272" i="1"/>
  <c r="H272" i="1"/>
  <c r="G272" i="1"/>
  <c r="F272" i="1"/>
  <c r="E272" i="1"/>
  <c r="D272" i="1"/>
  <c r="C272" i="1"/>
  <c r="B272" i="1"/>
  <c r="L271" i="1"/>
  <c r="K271" i="1"/>
  <c r="J271" i="1"/>
  <c r="I271" i="1"/>
  <c r="H271" i="1"/>
  <c r="G271" i="1"/>
  <c r="F271" i="1"/>
  <c r="E271" i="1"/>
  <c r="D271" i="1"/>
  <c r="C271" i="1"/>
  <c r="B271" i="1"/>
  <c r="L270" i="1"/>
  <c r="K270" i="1"/>
  <c r="J270" i="1"/>
  <c r="I270" i="1"/>
  <c r="H270" i="1"/>
  <c r="G270" i="1"/>
  <c r="F270" i="1"/>
  <c r="E270" i="1"/>
  <c r="D270" i="1"/>
  <c r="C270" i="1"/>
  <c r="B270" i="1"/>
  <c r="L269" i="1"/>
  <c r="K269" i="1"/>
  <c r="J269" i="1"/>
  <c r="I269" i="1"/>
  <c r="H269" i="1"/>
  <c r="G269" i="1"/>
  <c r="F269" i="1"/>
  <c r="E269" i="1"/>
  <c r="D269" i="1"/>
  <c r="C269" i="1"/>
  <c r="B269" i="1"/>
  <c r="L268" i="1"/>
  <c r="K268" i="1"/>
  <c r="J268" i="1"/>
  <c r="I268" i="1"/>
  <c r="H268" i="1"/>
  <c r="G268" i="1"/>
  <c r="F268" i="1"/>
  <c r="E268" i="1"/>
  <c r="D268" i="1"/>
  <c r="C268" i="1"/>
  <c r="B268" i="1"/>
  <c r="L267" i="1"/>
  <c r="K267" i="1"/>
  <c r="J267" i="1"/>
  <c r="I267" i="1"/>
  <c r="H267" i="1"/>
  <c r="G267" i="1"/>
  <c r="F267" i="1"/>
  <c r="E267" i="1"/>
  <c r="D267" i="1"/>
  <c r="C267" i="1"/>
  <c r="B267" i="1"/>
  <c r="L266" i="1"/>
  <c r="K266" i="1"/>
  <c r="J266" i="1"/>
  <c r="I266" i="1"/>
  <c r="H266" i="1"/>
  <c r="G266" i="1"/>
  <c r="F266" i="1"/>
  <c r="E266" i="1"/>
  <c r="D266" i="1"/>
  <c r="C266" i="1"/>
  <c r="B266" i="1"/>
  <c r="L265" i="1"/>
  <c r="K265" i="1"/>
  <c r="J265" i="1"/>
  <c r="I265" i="1"/>
  <c r="H265" i="1"/>
  <c r="G265" i="1"/>
  <c r="F265" i="1"/>
  <c r="E265" i="1"/>
  <c r="D265" i="1"/>
  <c r="C265" i="1"/>
  <c r="B265" i="1"/>
  <c r="L264" i="1"/>
  <c r="K264" i="1"/>
  <c r="J264" i="1"/>
  <c r="I264" i="1"/>
  <c r="H264" i="1"/>
  <c r="G264" i="1"/>
  <c r="F264" i="1"/>
  <c r="E264" i="1"/>
  <c r="D264" i="1"/>
  <c r="C264" i="1"/>
  <c r="B264" i="1"/>
  <c r="L263" i="1"/>
  <c r="K263" i="1"/>
  <c r="J263" i="1"/>
  <c r="I263" i="1"/>
  <c r="H263" i="1"/>
  <c r="G263" i="1"/>
  <c r="F263" i="1"/>
  <c r="E263" i="1"/>
  <c r="D263" i="1"/>
  <c r="C263" i="1"/>
  <c r="B263" i="1"/>
  <c r="L262" i="1"/>
  <c r="K262" i="1"/>
  <c r="J262" i="1"/>
  <c r="I262" i="1"/>
  <c r="H262" i="1"/>
  <c r="G262" i="1"/>
  <c r="F262" i="1"/>
  <c r="E262" i="1"/>
  <c r="D262" i="1"/>
  <c r="C262" i="1"/>
  <c r="B262" i="1"/>
  <c r="L261" i="1"/>
  <c r="K261" i="1"/>
  <c r="J261" i="1"/>
  <c r="I261" i="1"/>
  <c r="H261" i="1"/>
  <c r="G261" i="1"/>
  <c r="F261" i="1"/>
  <c r="E261" i="1"/>
  <c r="D261" i="1"/>
  <c r="C261" i="1"/>
  <c r="B261" i="1"/>
  <c r="L260" i="1"/>
  <c r="K260" i="1"/>
  <c r="J260" i="1"/>
  <c r="I260" i="1"/>
  <c r="H260" i="1"/>
  <c r="G260" i="1"/>
  <c r="F260" i="1"/>
  <c r="E260" i="1"/>
  <c r="D260" i="1"/>
  <c r="C260" i="1"/>
  <c r="B260" i="1"/>
  <c r="L259" i="1"/>
  <c r="K259" i="1"/>
  <c r="J259" i="1"/>
  <c r="I259" i="1"/>
  <c r="H259" i="1"/>
  <c r="G259" i="1"/>
  <c r="F259" i="1"/>
  <c r="E259" i="1"/>
  <c r="D259" i="1"/>
  <c r="C259" i="1"/>
  <c r="B259" i="1"/>
  <c r="L258" i="1"/>
  <c r="K258" i="1"/>
  <c r="J258" i="1"/>
  <c r="I258" i="1"/>
  <c r="H258" i="1"/>
  <c r="G258" i="1"/>
  <c r="F258" i="1"/>
  <c r="E258" i="1"/>
  <c r="D258" i="1"/>
  <c r="C258" i="1"/>
  <c r="B258" i="1"/>
  <c r="L257" i="1"/>
  <c r="K257" i="1"/>
  <c r="J257" i="1"/>
  <c r="I257" i="1"/>
  <c r="H257" i="1"/>
  <c r="G257" i="1"/>
  <c r="F257" i="1"/>
  <c r="E257" i="1"/>
  <c r="D257" i="1"/>
  <c r="C257" i="1"/>
  <c r="B257" i="1"/>
  <c r="L256" i="1"/>
  <c r="K256" i="1"/>
  <c r="J256" i="1"/>
  <c r="I256" i="1"/>
  <c r="H256" i="1"/>
  <c r="G256" i="1"/>
  <c r="F256" i="1"/>
  <c r="E256" i="1"/>
  <c r="D256" i="1"/>
  <c r="C256" i="1"/>
  <c r="B256" i="1"/>
  <c r="L255" i="1"/>
  <c r="K255" i="1"/>
  <c r="J255" i="1"/>
  <c r="I255" i="1"/>
  <c r="H255" i="1"/>
  <c r="G255" i="1"/>
  <c r="F255" i="1"/>
  <c r="E255" i="1"/>
  <c r="D255" i="1"/>
  <c r="C255" i="1"/>
  <c r="B255" i="1"/>
  <c r="L254" i="1"/>
  <c r="K254" i="1"/>
  <c r="J254" i="1"/>
  <c r="I254" i="1"/>
  <c r="H254" i="1"/>
  <c r="G254" i="1"/>
  <c r="F254" i="1"/>
  <c r="E254" i="1"/>
  <c r="D254" i="1"/>
  <c r="C254" i="1"/>
  <c r="B254" i="1"/>
  <c r="L253" i="1"/>
  <c r="K253" i="1"/>
  <c r="J253" i="1"/>
  <c r="I253" i="1"/>
  <c r="H253" i="1"/>
  <c r="G253" i="1"/>
  <c r="F253" i="1"/>
  <c r="E253" i="1"/>
  <c r="D253" i="1"/>
  <c r="C253" i="1"/>
  <c r="B253" i="1"/>
  <c r="L252" i="1"/>
  <c r="K252" i="1"/>
  <c r="J252" i="1"/>
  <c r="I252" i="1"/>
  <c r="H252" i="1"/>
  <c r="G252" i="1"/>
  <c r="F252" i="1"/>
  <c r="E252" i="1"/>
  <c r="D252" i="1"/>
  <c r="C252" i="1"/>
  <c r="B252" i="1"/>
  <c r="L251" i="1"/>
  <c r="K251" i="1"/>
  <c r="J251" i="1"/>
  <c r="I251" i="1"/>
  <c r="H251" i="1"/>
  <c r="G251" i="1"/>
  <c r="F251" i="1"/>
  <c r="E251" i="1"/>
  <c r="D251" i="1"/>
  <c r="C251" i="1"/>
  <c r="B251" i="1"/>
  <c r="L250" i="1"/>
  <c r="K250" i="1"/>
  <c r="J250" i="1"/>
  <c r="I250" i="1"/>
  <c r="H250" i="1"/>
  <c r="G250" i="1"/>
  <c r="F250" i="1"/>
  <c r="E250" i="1"/>
  <c r="D250" i="1"/>
  <c r="C250" i="1"/>
  <c r="B250" i="1"/>
  <c r="L249" i="1"/>
  <c r="K249" i="1"/>
  <c r="J249" i="1"/>
  <c r="I249" i="1"/>
  <c r="H249" i="1"/>
  <c r="G249" i="1"/>
  <c r="F249" i="1"/>
  <c r="E249" i="1"/>
  <c r="D249" i="1"/>
  <c r="C249" i="1"/>
  <c r="B249" i="1"/>
  <c r="L248" i="1"/>
  <c r="K248" i="1"/>
  <c r="J248" i="1"/>
  <c r="I248" i="1"/>
  <c r="H248" i="1"/>
  <c r="G248" i="1"/>
  <c r="F248" i="1"/>
  <c r="E248" i="1"/>
  <c r="D248" i="1"/>
  <c r="C248" i="1"/>
  <c r="B248" i="1"/>
  <c r="L247" i="1"/>
  <c r="K247" i="1"/>
  <c r="J247" i="1"/>
  <c r="I247" i="1"/>
  <c r="H247" i="1"/>
  <c r="G247" i="1"/>
  <c r="F247" i="1"/>
  <c r="E247" i="1"/>
  <c r="D247" i="1"/>
  <c r="C247" i="1"/>
  <c r="B247" i="1"/>
  <c r="L246" i="1"/>
  <c r="K246" i="1"/>
  <c r="J246" i="1"/>
  <c r="I246" i="1"/>
  <c r="H246" i="1"/>
  <c r="G246" i="1"/>
  <c r="F246" i="1"/>
  <c r="E246" i="1"/>
  <c r="D246" i="1"/>
  <c r="C246" i="1"/>
  <c r="B246" i="1"/>
  <c r="L245" i="1"/>
  <c r="K245" i="1"/>
  <c r="J245" i="1"/>
  <c r="I245" i="1"/>
  <c r="H245" i="1"/>
  <c r="G245" i="1"/>
  <c r="F245" i="1"/>
  <c r="E245" i="1"/>
  <c r="D245" i="1"/>
  <c r="C245" i="1"/>
  <c r="B245" i="1"/>
  <c r="L244" i="1"/>
  <c r="K244" i="1"/>
  <c r="J244" i="1"/>
  <c r="I244" i="1"/>
  <c r="H244" i="1"/>
  <c r="G244" i="1"/>
  <c r="F244" i="1"/>
  <c r="E244" i="1"/>
  <c r="D244" i="1"/>
  <c r="C244" i="1"/>
  <c r="B244" i="1"/>
  <c r="L243" i="1"/>
  <c r="K243" i="1"/>
  <c r="J243" i="1"/>
  <c r="I243" i="1"/>
  <c r="H243" i="1"/>
  <c r="G243" i="1"/>
  <c r="F243" i="1"/>
  <c r="E243" i="1"/>
  <c r="D243" i="1"/>
  <c r="C243" i="1"/>
  <c r="B243" i="1"/>
  <c r="L242" i="1"/>
  <c r="K242" i="1"/>
  <c r="J242" i="1"/>
  <c r="I242" i="1"/>
  <c r="H242" i="1"/>
  <c r="G242" i="1"/>
  <c r="F242" i="1"/>
  <c r="E242" i="1"/>
  <c r="D242" i="1"/>
  <c r="C242" i="1"/>
  <c r="B242" i="1"/>
  <c r="L241" i="1"/>
  <c r="K241" i="1"/>
  <c r="J241" i="1"/>
  <c r="I241" i="1"/>
  <c r="H241" i="1"/>
  <c r="G241" i="1"/>
  <c r="F241" i="1"/>
  <c r="E241" i="1"/>
  <c r="D241" i="1"/>
  <c r="C241" i="1"/>
  <c r="B241" i="1"/>
  <c r="L240" i="1"/>
  <c r="K240" i="1"/>
  <c r="J240" i="1"/>
  <c r="I240" i="1"/>
  <c r="H240" i="1"/>
  <c r="G240" i="1"/>
  <c r="F240" i="1"/>
  <c r="E240" i="1"/>
  <c r="D240" i="1"/>
  <c r="C240" i="1"/>
  <c r="B240" i="1"/>
  <c r="L239" i="1"/>
  <c r="K239" i="1"/>
  <c r="J239" i="1"/>
  <c r="I239" i="1"/>
  <c r="H239" i="1"/>
  <c r="G239" i="1"/>
  <c r="F239" i="1"/>
  <c r="E239" i="1"/>
  <c r="D239" i="1"/>
  <c r="C239" i="1"/>
  <c r="B239" i="1"/>
  <c r="L238" i="1"/>
  <c r="K238" i="1"/>
  <c r="J238" i="1"/>
  <c r="I238" i="1"/>
  <c r="H238" i="1"/>
  <c r="G238" i="1"/>
  <c r="F238" i="1"/>
  <c r="E238" i="1"/>
  <c r="D238" i="1"/>
  <c r="C238" i="1"/>
  <c r="B238" i="1"/>
  <c r="L237" i="1"/>
  <c r="K237" i="1"/>
  <c r="J237" i="1"/>
  <c r="I237" i="1"/>
  <c r="H237" i="1"/>
  <c r="G237" i="1"/>
  <c r="F237" i="1"/>
  <c r="E237" i="1"/>
  <c r="D237" i="1"/>
  <c r="C237" i="1"/>
  <c r="B237" i="1"/>
  <c r="L236" i="1"/>
  <c r="K236" i="1"/>
  <c r="J236" i="1"/>
  <c r="I236" i="1"/>
  <c r="H236" i="1"/>
  <c r="G236" i="1"/>
  <c r="F236" i="1"/>
  <c r="E236" i="1"/>
  <c r="D236" i="1"/>
  <c r="C236" i="1"/>
  <c r="B236" i="1"/>
  <c r="L235" i="1"/>
  <c r="K235" i="1"/>
  <c r="J235" i="1"/>
  <c r="I235" i="1"/>
  <c r="H235" i="1"/>
  <c r="G235" i="1"/>
  <c r="F235" i="1"/>
  <c r="E235" i="1"/>
  <c r="D235" i="1"/>
  <c r="C235" i="1"/>
  <c r="B235" i="1"/>
  <c r="L234" i="1"/>
  <c r="K234" i="1"/>
  <c r="J234" i="1"/>
  <c r="I234" i="1"/>
  <c r="H234" i="1"/>
  <c r="G234" i="1"/>
  <c r="F234" i="1"/>
  <c r="E234" i="1"/>
  <c r="D234" i="1"/>
  <c r="C234" i="1"/>
  <c r="B234" i="1"/>
  <c r="L233" i="1"/>
  <c r="K233" i="1"/>
  <c r="J233" i="1"/>
  <c r="I233" i="1"/>
  <c r="H233" i="1"/>
  <c r="G233" i="1"/>
  <c r="F233" i="1"/>
  <c r="E233" i="1"/>
  <c r="D233" i="1"/>
  <c r="C233" i="1"/>
  <c r="B233" i="1"/>
  <c r="L232" i="1"/>
  <c r="K232" i="1"/>
  <c r="J232" i="1"/>
  <c r="I232" i="1"/>
  <c r="H232" i="1"/>
  <c r="G232" i="1"/>
  <c r="F232" i="1"/>
  <c r="E232" i="1"/>
  <c r="D232" i="1"/>
  <c r="C232" i="1"/>
  <c r="B232" i="1"/>
  <c r="L231" i="1"/>
  <c r="K231" i="1"/>
  <c r="J231" i="1"/>
  <c r="I231" i="1"/>
  <c r="H231" i="1"/>
  <c r="G231" i="1"/>
  <c r="F231" i="1"/>
  <c r="E231" i="1"/>
  <c r="D231" i="1"/>
  <c r="C231" i="1"/>
  <c r="B231" i="1"/>
  <c r="L230" i="1"/>
  <c r="K230" i="1"/>
  <c r="J230" i="1"/>
  <c r="I230" i="1"/>
  <c r="H230" i="1"/>
  <c r="G230" i="1"/>
  <c r="F230" i="1"/>
  <c r="E230" i="1"/>
  <c r="D230" i="1"/>
  <c r="C230" i="1"/>
  <c r="B230" i="1"/>
  <c r="L229" i="1"/>
  <c r="K229" i="1"/>
  <c r="J229" i="1"/>
  <c r="I229" i="1"/>
  <c r="H229" i="1"/>
  <c r="G229" i="1"/>
  <c r="F229" i="1"/>
  <c r="E229" i="1"/>
  <c r="D229" i="1"/>
  <c r="C229" i="1"/>
  <c r="B229" i="1"/>
  <c r="L228" i="1"/>
  <c r="K228" i="1"/>
  <c r="J228" i="1"/>
  <c r="I228" i="1"/>
  <c r="H228" i="1"/>
  <c r="G228" i="1"/>
  <c r="F228" i="1"/>
  <c r="E228" i="1"/>
  <c r="D228" i="1"/>
  <c r="C228" i="1"/>
  <c r="B228" i="1"/>
  <c r="L227" i="1"/>
  <c r="K227" i="1"/>
  <c r="J227" i="1"/>
  <c r="I227" i="1"/>
  <c r="H227" i="1"/>
  <c r="G227" i="1"/>
  <c r="F227" i="1"/>
  <c r="E227" i="1"/>
  <c r="D227" i="1"/>
  <c r="C227" i="1"/>
  <c r="B227" i="1"/>
  <c r="L226" i="1"/>
  <c r="K226" i="1"/>
  <c r="J226" i="1"/>
  <c r="I226" i="1"/>
  <c r="H226" i="1"/>
  <c r="G226" i="1"/>
  <c r="F226" i="1"/>
  <c r="E226" i="1"/>
  <c r="D226" i="1"/>
  <c r="C226" i="1"/>
  <c r="B226" i="1"/>
  <c r="L225" i="1"/>
  <c r="K225" i="1"/>
  <c r="J225" i="1"/>
  <c r="I225" i="1"/>
  <c r="H225" i="1"/>
  <c r="G225" i="1"/>
  <c r="F225" i="1"/>
  <c r="E225" i="1"/>
  <c r="D225" i="1"/>
  <c r="C225" i="1"/>
  <c r="B225" i="1"/>
  <c r="L224" i="1"/>
  <c r="K224" i="1"/>
  <c r="J224" i="1"/>
  <c r="I224" i="1"/>
  <c r="H224" i="1"/>
  <c r="G224" i="1"/>
  <c r="F224" i="1"/>
  <c r="E224" i="1"/>
  <c r="D224" i="1"/>
  <c r="C224" i="1"/>
  <c r="B224" i="1"/>
  <c r="L223" i="1"/>
  <c r="K223" i="1"/>
  <c r="J223" i="1"/>
  <c r="I223" i="1"/>
  <c r="H223" i="1"/>
  <c r="G223" i="1"/>
  <c r="F223" i="1"/>
  <c r="E223" i="1"/>
  <c r="D223" i="1"/>
  <c r="C223" i="1"/>
  <c r="B223" i="1"/>
  <c r="L222" i="1"/>
  <c r="K222" i="1"/>
  <c r="J222" i="1"/>
  <c r="I222" i="1"/>
  <c r="H222" i="1"/>
  <c r="G222" i="1"/>
  <c r="F222" i="1"/>
  <c r="E222" i="1"/>
  <c r="D222" i="1"/>
  <c r="C222" i="1"/>
  <c r="B222" i="1"/>
  <c r="L221" i="1"/>
  <c r="K221" i="1"/>
  <c r="J221" i="1"/>
  <c r="I221" i="1"/>
  <c r="H221" i="1"/>
  <c r="G221" i="1"/>
  <c r="F221" i="1"/>
  <c r="E221" i="1"/>
  <c r="D221" i="1"/>
  <c r="C221" i="1"/>
  <c r="B221" i="1"/>
  <c r="L220" i="1"/>
  <c r="K220" i="1"/>
  <c r="J220" i="1"/>
  <c r="I220" i="1"/>
  <c r="H220" i="1"/>
  <c r="G220" i="1"/>
  <c r="F220" i="1"/>
  <c r="E220" i="1"/>
  <c r="D220" i="1"/>
  <c r="C220" i="1"/>
  <c r="B220" i="1"/>
  <c r="L219" i="1"/>
  <c r="K219" i="1"/>
  <c r="J219" i="1"/>
  <c r="I219" i="1"/>
  <c r="H219" i="1"/>
  <c r="G219" i="1"/>
  <c r="F219" i="1"/>
  <c r="E219" i="1"/>
  <c r="D219" i="1"/>
  <c r="C219" i="1"/>
  <c r="B219" i="1"/>
  <c r="L218" i="1"/>
  <c r="K218" i="1"/>
  <c r="J218" i="1"/>
  <c r="I218" i="1"/>
  <c r="H218" i="1"/>
  <c r="G218" i="1"/>
  <c r="F218" i="1"/>
  <c r="E218" i="1"/>
  <c r="D218" i="1"/>
  <c r="C218" i="1"/>
  <c r="B218" i="1"/>
  <c r="L217" i="1"/>
  <c r="K217" i="1"/>
  <c r="J217" i="1"/>
  <c r="I217" i="1"/>
  <c r="H217" i="1"/>
  <c r="G217" i="1"/>
  <c r="F217" i="1"/>
  <c r="E217" i="1"/>
  <c r="D217" i="1"/>
  <c r="C217" i="1"/>
  <c r="B217" i="1"/>
  <c r="L216" i="1"/>
  <c r="K216" i="1"/>
  <c r="J216" i="1"/>
  <c r="I216" i="1"/>
  <c r="H216" i="1"/>
  <c r="G216" i="1"/>
  <c r="F216" i="1"/>
  <c r="E216" i="1"/>
  <c r="D216" i="1"/>
  <c r="C216" i="1"/>
  <c r="B216" i="1"/>
  <c r="L215" i="1"/>
  <c r="K215" i="1"/>
  <c r="J215" i="1"/>
  <c r="I215" i="1"/>
  <c r="H215" i="1"/>
  <c r="G215" i="1"/>
  <c r="F215" i="1"/>
  <c r="E215" i="1"/>
  <c r="D215" i="1"/>
  <c r="C215" i="1"/>
  <c r="B215" i="1"/>
  <c r="L214" i="1"/>
  <c r="K214" i="1"/>
  <c r="J214" i="1"/>
  <c r="I214" i="1"/>
  <c r="H214" i="1"/>
  <c r="G214" i="1"/>
  <c r="F214" i="1"/>
  <c r="E214" i="1"/>
  <c r="D214" i="1"/>
  <c r="C214" i="1"/>
  <c r="B214" i="1"/>
  <c r="L213" i="1"/>
  <c r="K213" i="1"/>
  <c r="J213" i="1"/>
  <c r="I213" i="1"/>
  <c r="H213" i="1"/>
  <c r="G213" i="1"/>
  <c r="F213" i="1"/>
  <c r="E213" i="1"/>
  <c r="D213" i="1"/>
  <c r="C213" i="1"/>
  <c r="B213" i="1"/>
  <c r="L212" i="1"/>
  <c r="K212" i="1"/>
  <c r="J212" i="1"/>
  <c r="I212" i="1"/>
  <c r="H212" i="1"/>
  <c r="G212" i="1"/>
  <c r="F212" i="1"/>
  <c r="E212" i="1"/>
  <c r="D212" i="1"/>
  <c r="C212" i="1"/>
  <c r="B212" i="1"/>
  <c r="L211" i="1"/>
  <c r="K211" i="1"/>
  <c r="J211" i="1"/>
  <c r="I211" i="1"/>
  <c r="H211" i="1"/>
  <c r="G211" i="1"/>
  <c r="F211" i="1"/>
  <c r="E211" i="1"/>
  <c r="D211" i="1"/>
  <c r="C211" i="1"/>
  <c r="B211" i="1"/>
  <c r="L210" i="1"/>
  <c r="K210" i="1"/>
  <c r="J210" i="1"/>
  <c r="I210" i="1"/>
  <c r="H210" i="1"/>
  <c r="G210" i="1"/>
  <c r="F210" i="1"/>
  <c r="E210" i="1"/>
  <c r="D210" i="1"/>
  <c r="C210" i="1"/>
  <c r="B210" i="1"/>
  <c r="L209" i="1"/>
  <c r="K209" i="1"/>
  <c r="J209" i="1"/>
  <c r="I209" i="1"/>
  <c r="H209" i="1"/>
  <c r="G209" i="1"/>
  <c r="F209" i="1"/>
  <c r="E209" i="1"/>
  <c r="D209" i="1"/>
  <c r="C209" i="1"/>
  <c r="B209" i="1"/>
  <c r="L208" i="1"/>
  <c r="K208" i="1"/>
  <c r="J208" i="1"/>
  <c r="I208" i="1"/>
  <c r="H208" i="1"/>
  <c r="G208" i="1"/>
  <c r="F208" i="1"/>
  <c r="E208" i="1"/>
  <c r="D208" i="1"/>
  <c r="C208" i="1"/>
  <c r="B208" i="1"/>
  <c r="L207" i="1"/>
  <c r="K207" i="1"/>
  <c r="J207" i="1"/>
  <c r="I207" i="1"/>
  <c r="H207" i="1"/>
  <c r="G207" i="1"/>
  <c r="F207" i="1"/>
  <c r="E207" i="1"/>
  <c r="D207" i="1"/>
  <c r="C207" i="1"/>
  <c r="B207" i="1"/>
  <c r="L206" i="1"/>
  <c r="K206" i="1"/>
  <c r="J206" i="1"/>
  <c r="I206" i="1"/>
  <c r="H206" i="1"/>
  <c r="G206" i="1"/>
  <c r="F206" i="1"/>
  <c r="E206" i="1"/>
  <c r="D206" i="1"/>
  <c r="C206" i="1"/>
  <c r="B206" i="1"/>
  <c r="L205" i="1"/>
  <c r="K205" i="1"/>
  <c r="J205" i="1"/>
  <c r="I205" i="1"/>
  <c r="H205" i="1"/>
  <c r="G205" i="1"/>
  <c r="F205" i="1"/>
  <c r="E205" i="1"/>
  <c r="D205" i="1"/>
  <c r="C205" i="1"/>
  <c r="B205" i="1"/>
  <c r="L204" i="1"/>
  <c r="K204" i="1"/>
  <c r="J204" i="1"/>
  <c r="I204" i="1"/>
  <c r="H204" i="1"/>
  <c r="G204" i="1"/>
  <c r="F204" i="1"/>
  <c r="E204" i="1"/>
  <c r="D204" i="1"/>
  <c r="C204" i="1"/>
  <c r="B204" i="1"/>
  <c r="L203" i="1"/>
  <c r="K203" i="1"/>
  <c r="J203" i="1"/>
  <c r="I203" i="1"/>
  <c r="H203" i="1"/>
  <c r="G203" i="1"/>
  <c r="F203" i="1"/>
  <c r="E203" i="1"/>
  <c r="D203" i="1"/>
  <c r="C203" i="1"/>
  <c r="B203" i="1"/>
  <c r="L202" i="1"/>
  <c r="K202" i="1"/>
  <c r="J202" i="1"/>
  <c r="I202" i="1"/>
  <c r="H202" i="1"/>
  <c r="G202" i="1"/>
  <c r="F202" i="1"/>
  <c r="E202" i="1"/>
  <c r="D202" i="1"/>
  <c r="C202" i="1"/>
  <c r="B202" i="1"/>
  <c r="L201" i="1"/>
  <c r="K201" i="1"/>
  <c r="J201" i="1"/>
  <c r="I201" i="1"/>
  <c r="H201" i="1"/>
  <c r="G201" i="1"/>
  <c r="F201" i="1"/>
  <c r="E201" i="1"/>
  <c r="D201" i="1"/>
  <c r="C201" i="1"/>
  <c r="B201" i="1"/>
  <c r="L200" i="1"/>
  <c r="K200" i="1"/>
  <c r="J200" i="1"/>
  <c r="I200" i="1"/>
  <c r="H200" i="1"/>
  <c r="G200" i="1"/>
  <c r="F200" i="1"/>
  <c r="E200" i="1"/>
  <c r="D200" i="1"/>
  <c r="C200" i="1"/>
  <c r="B200" i="1"/>
  <c r="L199" i="1"/>
  <c r="K199" i="1"/>
  <c r="J199" i="1"/>
  <c r="I199" i="1"/>
  <c r="H199" i="1"/>
  <c r="G199" i="1"/>
  <c r="F199" i="1"/>
  <c r="E199" i="1"/>
  <c r="D199" i="1"/>
  <c r="C199" i="1"/>
  <c r="B199" i="1"/>
  <c r="L198" i="1"/>
  <c r="K198" i="1"/>
  <c r="J198" i="1"/>
  <c r="I198" i="1"/>
  <c r="H198" i="1"/>
  <c r="G198" i="1"/>
  <c r="F198" i="1"/>
  <c r="E198" i="1"/>
  <c r="D198" i="1"/>
  <c r="C198" i="1"/>
  <c r="B198" i="1"/>
  <c r="L197" i="1"/>
  <c r="K197" i="1"/>
  <c r="J197" i="1"/>
  <c r="I197" i="1"/>
  <c r="H197" i="1"/>
  <c r="G197" i="1"/>
  <c r="F197" i="1"/>
  <c r="E197" i="1"/>
  <c r="D197" i="1"/>
  <c r="C197" i="1"/>
  <c r="B197" i="1"/>
  <c r="L196" i="1"/>
  <c r="K196" i="1"/>
  <c r="J196" i="1"/>
  <c r="I196" i="1"/>
  <c r="H196" i="1"/>
  <c r="G196" i="1"/>
  <c r="F196" i="1"/>
  <c r="E196" i="1"/>
  <c r="D196" i="1"/>
  <c r="C196" i="1"/>
  <c r="B196" i="1"/>
  <c r="L195" i="1"/>
  <c r="K195" i="1"/>
  <c r="J195" i="1"/>
  <c r="I195" i="1"/>
  <c r="H195" i="1"/>
  <c r="G195" i="1"/>
  <c r="F195" i="1"/>
  <c r="E195" i="1"/>
  <c r="D195" i="1"/>
  <c r="C195" i="1"/>
  <c r="B195" i="1"/>
  <c r="L194" i="1"/>
  <c r="K194" i="1"/>
  <c r="J194" i="1"/>
  <c r="I194" i="1"/>
  <c r="H194" i="1"/>
  <c r="G194" i="1"/>
  <c r="F194" i="1"/>
  <c r="E194" i="1"/>
  <c r="D194" i="1"/>
  <c r="C194" i="1"/>
  <c r="B194" i="1"/>
  <c r="L193" i="1"/>
  <c r="K193" i="1"/>
  <c r="J193" i="1"/>
  <c r="I193" i="1"/>
  <c r="H193" i="1"/>
  <c r="G193" i="1"/>
  <c r="F193" i="1"/>
  <c r="E193" i="1"/>
  <c r="D193" i="1"/>
  <c r="C193" i="1"/>
  <c r="B193" i="1"/>
  <c r="L192" i="1"/>
  <c r="K192" i="1"/>
  <c r="J192" i="1"/>
  <c r="I192" i="1"/>
  <c r="H192" i="1"/>
  <c r="G192" i="1"/>
  <c r="F192" i="1"/>
  <c r="E192" i="1"/>
  <c r="D192" i="1"/>
  <c r="C192" i="1"/>
  <c r="B192" i="1"/>
  <c r="L191" i="1"/>
  <c r="K191" i="1"/>
  <c r="J191" i="1"/>
  <c r="I191" i="1"/>
  <c r="H191" i="1"/>
  <c r="G191" i="1"/>
  <c r="F191" i="1"/>
  <c r="E191" i="1"/>
  <c r="D191" i="1"/>
  <c r="C191" i="1"/>
  <c r="B191" i="1"/>
  <c r="L190" i="1"/>
  <c r="K190" i="1"/>
  <c r="J190" i="1"/>
  <c r="I190" i="1"/>
  <c r="H190" i="1"/>
  <c r="G190" i="1"/>
  <c r="F190" i="1"/>
  <c r="E190" i="1"/>
  <c r="D190" i="1"/>
  <c r="C190" i="1"/>
  <c r="B190" i="1"/>
  <c r="L189" i="1"/>
  <c r="K189" i="1"/>
  <c r="J189" i="1"/>
  <c r="I189" i="1"/>
  <c r="H189" i="1"/>
  <c r="G189" i="1"/>
  <c r="F189" i="1"/>
  <c r="E189" i="1"/>
  <c r="D189" i="1"/>
  <c r="C189" i="1"/>
  <c r="B189" i="1"/>
  <c r="L188" i="1"/>
  <c r="K188" i="1"/>
  <c r="J188" i="1"/>
  <c r="I188" i="1"/>
  <c r="H188" i="1"/>
  <c r="G188" i="1"/>
  <c r="F188" i="1"/>
  <c r="E188" i="1"/>
  <c r="D188" i="1"/>
  <c r="C188" i="1"/>
  <c r="B188" i="1"/>
  <c r="L187" i="1"/>
  <c r="K187" i="1"/>
  <c r="J187" i="1"/>
  <c r="I187" i="1"/>
  <c r="H187" i="1"/>
  <c r="G187" i="1"/>
  <c r="F187" i="1"/>
  <c r="E187" i="1"/>
  <c r="D187" i="1"/>
  <c r="C187" i="1"/>
  <c r="B187" i="1"/>
  <c r="L186" i="1"/>
  <c r="K186" i="1"/>
  <c r="J186" i="1"/>
  <c r="I186" i="1"/>
  <c r="H186" i="1"/>
  <c r="G186" i="1"/>
  <c r="F186" i="1"/>
  <c r="E186" i="1"/>
  <c r="D186" i="1"/>
  <c r="C186" i="1"/>
  <c r="B186" i="1"/>
  <c r="L185" i="1"/>
  <c r="K185" i="1"/>
  <c r="J185" i="1"/>
  <c r="I185" i="1"/>
  <c r="H185" i="1"/>
  <c r="G185" i="1"/>
  <c r="F185" i="1"/>
  <c r="E185" i="1"/>
  <c r="D185" i="1"/>
  <c r="C185" i="1"/>
  <c r="B185" i="1"/>
  <c r="L184" i="1"/>
  <c r="K184" i="1"/>
  <c r="J184" i="1"/>
  <c r="I184" i="1"/>
  <c r="H184" i="1"/>
  <c r="G184" i="1"/>
  <c r="F184" i="1"/>
  <c r="E184" i="1"/>
  <c r="D184" i="1"/>
  <c r="C184" i="1"/>
  <c r="B184" i="1"/>
  <c r="L183" i="1"/>
  <c r="K183" i="1"/>
  <c r="J183" i="1"/>
  <c r="I183" i="1"/>
  <c r="H183" i="1"/>
  <c r="G183" i="1"/>
  <c r="F183" i="1"/>
  <c r="E183" i="1"/>
  <c r="D183" i="1"/>
  <c r="C183" i="1"/>
  <c r="B183" i="1"/>
  <c r="L182" i="1"/>
  <c r="K182" i="1"/>
  <c r="J182" i="1"/>
  <c r="I182" i="1"/>
  <c r="H182" i="1"/>
  <c r="G182" i="1"/>
  <c r="F182" i="1"/>
  <c r="E182" i="1"/>
  <c r="D182" i="1"/>
  <c r="C182" i="1"/>
  <c r="B182" i="1"/>
  <c r="L181" i="1"/>
  <c r="K181" i="1"/>
  <c r="J181" i="1"/>
  <c r="I181" i="1"/>
  <c r="H181" i="1"/>
  <c r="G181" i="1"/>
  <c r="F181" i="1"/>
  <c r="E181" i="1"/>
  <c r="D181" i="1"/>
  <c r="C181" i="1"/>
  <c r="B181" i="1"/>
  <c r="L180" i="1"/>
  <c r="K180" i="1"/>
  <c r="J180" i="1"/>
  <c r="I180" i="1"/>
  <c r="H180" i="1"/>
  <c r="G180" i="1"/>
  <c r="F180" i="1"/>
  <c r="E180" i="1"/>
  <c r="D180" i="1"/>
  <c r="C180" i="1"/>
  <c r="B180" i="1"/>
  <c r="L179" i="1"/>
  <c r="K179" i="1"/>
  <c r="J179" i="1"/>
  <c r="I179" i="1"/>
  <c r="H179" i="1"/>
  <c r="G179" i="1"/>
  <c r="F179" i="1"/>
  <c r="E179" i="1"/>
  <c r="D179" i="1"/>
  <c r="C179" i="1"/>
  <c r="B179" i="1"/>
  <c r="L178" i="1"/>
  <c r="K178" i="1"/>
  <c r="J178" i="1"/>
  <c r="I178" i="1"/>
  <c r="H178" i="1"/>
  <c r="G178" i="1"/>
  <c r="F178" i="1"/>
  <c r="E178" i="1"/>
  <c r="D178" i="1"/>
  <c r="C178" i="1"/>
  <c r="B178" i="1"/>
  <c r="L177" i="1"/>
  <c r="K177" i="1"/>
  <c r="J177" i="1"/>
  <c r="I177" i="1"/>
  <c r="H177" i="1"/>
  <c r="G177" i="1"/>
  <c r="F177" i="1"/>
  <c r="E177" i="1"/>
  <c r="D177" i="1"/>
  <c r="C177" i="1"/>
  <c r="B177" i="1"/>
  <c r="L176" i="1"/>
  <c r="K176" i="1"/>
  <c r="J176" i="1"/>
  <c r="I176" i="1"/>
  <c r="H176" i="1"/>
  <c r="G176" i="1"/>
  <c r="F176" i="1"/>
  <c r="E176" i="1"/>
  <c r="D176" i="1"/>
  <c r="C176" i="1"/>
  <c r="B176" i="1"/>
  <c r="L175" i="1"/>
  <c r="K175" i="1"/>
  <c r="J175" i="1"/>
  <c r="I175" i="1"/>
  <c r="H175" i="1"/>
  <c r="G175" i="1"/>
  <c r="F175" i="1"/>
  <c r="E175" i="1"/>
  <c r="D175" i="1"/>
  <c r="C175" i="1"/>
  <c r="B175" i="1"/>
  <c r="L174" i="1"/>
  <c r="K174" i="1"/>
  <c r="J174" i="1"/>
  <c r="I174" i="1"/>
  <c r="H174" i="1"/>
  <c r="G174" i="1"/>
  <c r="F174" i="1"/>
  <c r="E174" i="1"/>
  <c r="D174" i="1"/>
  <c r="C174" i="1"/>
  <c r="B174" i="1"/>
  <c r="L173" i="1"/>
  <c r="K173" i="1"/>
  <c r="J173" i="1"/>
  <c r="I173" i="1"/>
  <c r="H173" i="1"/>
  <c r="G173" i="1"/>
  <c r="F173" i="1"/>
  <c r="E173" i="1"/>
  <c r="D173" i="1"/>
  <c r="C173" i="1"/>
  <c r="B173" i="1"/>
  <c r="L172" i="1"/>
  <c r="K172" i="1"/>
  <c r="J172" i="1"/>
  <c r="I172" i="1"/>
  <c r="H172" i="1"/>
  <c r="G172" i="1"/>
  <c r="F172" i="1"/>
  <c r="E172" i="1"/>
  <c r="D172" i="1"/>
  <c r="C172" i="1"/>
  <c r="B172" i="1"/>
  <c r="L171" i="1"/>
  <c r="K171" i="1"/>
  <c r="J171" i="1"/>
  <c r="I171" i="1"/>
  <c r="H171" i="1"/>
  <c r="G171" i="1"/>
  <c r="F171" i="1"/>
  <c r="E171" i="1"/>
  <c r="D171" i="1"/>
  <c r="C171" i="1"/>
  <c r="B171" i="1"/>
  <c r="L170" i="1"/>
  <c r="K170" i="1"/>
  <c r="J170" i="1"/>
  <c r="I170" i="1"/>
  <c r="H170" i="1"/>
  <c r="G170" i="1"/>
  <c r="F170" i="1"/>
  <c r="E170" i="1"/>
  <c r="D170" i="1"/>
  <c r="C170" i="1"/>
  <c r="B170" i="1"/>
  <c r="L169" i="1"/>
  <c r="K169" i="1"/>
  <c r="J169" i="1"/>
  <c r="I169" i="1"/>
  <c r="H169" i="1"/>
  <c r="G169" i="1"/>
  <c r="F169" i="1"/>
  <c r="E169" i="1"/>
  <c r="D169" i="1"/>
  <c r="C169" i="1"/>
  <c r="B169" i="1"/>
  <c r="L168" i="1"/>
  <c r="K168" i="1"/>
  <c r="J168" i="1"/>
  <c r="I168" i="1"/>
  <c r="H168" i="1"/>
  <c r="G168" i="1"/>
  <c r="F168" i="1"/>
  <c r="E168" i="1"/>
  <c r="D168" i="1"/>
  <c r="C168" i="1"/>
  <c r="B168" i="1"/>
  <c r="L167" i="1"/>
  <c r="K167" i="1"/>
  <c r="J167" i="1"/>
  <c r="I167" i="1"/>
  <c r="H167" i="1"/>
  <c r="G167" i="1"/>
  <c r="F167" i="1"/>
  <c r="E167" i="1"/>
  <c r="D167" i="1"/>
  <c r="C167" i="1"/>
  <c r="B167" i="1"/>
  <c r="L166" i="1"/>
  <c r="K166" i="1"/>
  <c r="J166" i="1"/>
  <c r="I166" i="1"/>
  <c r="H166" i="1"/>
  <c r="G166" i="1"/>
  <c r="F166" i="1"/>
  <c r="E166" i="1"/>
  <c r="D166" i="1"/>
  <c r="C166" i="1"/>
  <c r="B166" i="1"/>
  <c r="L165" i="1"/>
  <c r="K165" i="1"/>
  <c r="J165" i="1"/>
  <c r="I165" i="1"/>
  <c r="H165" i="1"/>
  <c r="G165" i="1"/>
  <c r="F165" i="1"/>
  <c r="E165" i="1"/>
  <c r="D165" i="1"/>
  <c r="C165" i="1"/>
  <c r="B165" i="1"/>
  <c r="L164" i="1"/>
  <c r="K164" i="1"/>
  <c r="J164" i="1"/>
  <c r="I164" i="1"/>
  <c r="H164" i="1"/>
  <c r="G164" i="1"/>
  <c r="F164" i="1"/>
  <c r="E164" i="1"/>
  <c r="D164" i="1"/>
  <c r="C164" i="1"/>
  <c r="B164" i="1"/>
  <c r="L163" i="1"/>
  <c r="K163" i="1"/>
  <c r="J163" i="1"/>
  <c r="I163" i="1"/>
  <c r="H163" i="1"/>
  <c r="G163" i="1"/>
  <c r="F163" i="1"/>
  <c r="E163" i="1"/>
  <c r="D163" i="1"/>
  <c r="C163" i="1"/>
  <c r="B163" i="1"/>
  <c r="L162" i="1"/>
  <c r="K162" i="1"/>
  <c r="J162" i="1"/>
  <c r="I162" i="1"/>
  <c r="H162" i="1"/>
  <c r="G162" i="1"/>
  <c r="F162" i="1"/>
  <c r="E162" i="1"/>
  <c r="D162" i="1"/>
  <c r="C162" i="1"/>
  <c r="B162" i="1"/>
  <c r="L161" i="1"/>
  <c r="K161" i="1"/>
  <c r="J161" i="1"/>
  <c r="I161" i="1"/>
  <c r="H161" i="1"/>
  <c r="G161" i="1"/>
  <c r="F161" i="1"/>
  <c r="E161" i="1"/>
  <c r="D161" i="1"/>
  <c r="C161" i="1"/>
  <c r="B161" i="1"/>
  <c r="L160" i="1"/>
  <c r="K160" i="1"/>
  <c r="J160" i="1"/>
  <c r="I160" i="1"/>
  <c r="H160" i="1"/>
  <c r="G160" i="1"/>
  <c r="F160" i="1"/>
  <c r="E160" i="1"/>
  <c r="D160" i="1"/>
  <c r="C160" i="1"/>
  <c r="B160" i="1"/>
  <c r="L159" i="1"/>
  <c r="K159" i="1"/>
  <c r="J159" i="1"/>
  <c r="I159" i="1"/>
  <c r="H159" i="1"/>
  <c r="G159" i="1"/>
  <c r="F159" i="1"/>
  <c r="E159" i="1"/>
  <c r="D159" i="1"/>
  <c r="C159" i="1"/>
  <c r="B159" i="1"/>
  <c r="L158" i="1"/>
  <c r="K158" i="1"/>
  <c r="J158" i="1"/>
  <c r="I158" i="1"/>
  <c r="H158" i="1"/>
  <c r="G158" i="1"/>
  <c r="F158" i="1"/>
  <c r="E158" i="1"/>
  <c r="D158" i="1"/>
  <c r="C158" i="1"/>
  <c r="B158" i="1"/>
  <c r="L157" i="1"/>
  <c r="K157" i="1"/>
  <c r="J157" i="1"/>
  <c r="I157" i="1"/>
  <c r="H157" i="1"/>
  <c r="G157" i="1"/>
  <c r="F157" i="1"/>
  <c r="E157" i="1"/>
  <c r="D157" i="1"/>
  <c r="C157" i="1"/>
  <c r="B157" i="1"/>
  <c r="L156" i="1"/>
  <c r="K156" i="1"/>
  <c r="J156" i="1"/>
  <c r="I156" i="1"/>
  <c r="H156" i="1"/>
  <c r="G156" i="1"/>
  <c r="F156" i="1"/>
  <c r="E156" i="1"/>
  <c r="D156" i="1"/>
  <c r="C156" i="1"/>
  <c r="B156" i="1"/>
  <c r="L155" i="1"/>
  <c r="K155" i="1"/>
  <c r="J155" i="1"/>
  <c r="I155" i="1"/>
  <c r="H155" i="1"/>
  <c r="G155" i="1"/>
  <c r="F155" i="1"/>
  <c r="E155" i="1"/>
  <c r="D155" i="1"/>
  <c r="C155" i="1"/>
  <c r="B155" i="1"/>
  <c r="L154" i="1"/>
  <c r="K154" i="1"/>
  <c r="J154" i="1"/>
  <c r="I154" i="1"/>
  <c r="H154" i="1"/>
  <c r="G154" i="1"/>
  <c r="F154" i="1"/>
  <c r="E154" i="1"/>
  <c r="D154" i="1"/>
  <c r="C154" i="1"/>
  <c r="B154" i="1"/>
  <c r="L153" i="1"/>
  <c r="K153" i="1"/>
  <c r="J153" i="1"/>
  <c r="I153" i="1"/>
  <c r="H153" i="1"/>
  <c r="G153" i="1"/>
  <c r="F153" i="1"/>
  <c r="E153" i="1"/>
  <c r="D153" i="1"/>
  <c r="C153" i="1"/>
  <c r="B153" i="1"/>
  <c r="L152" i="1"/>
  <c r="K152" i="1"/>
  <c r="J152" i="1"/>
  <c r="I152" i="1"/>
  <c r="H152" i="1"/>
  <c r="G152" i="1"/>
  <c r="F152" i="1"/>
  <c r="E152" i="1"/>
  <c r="D152" i="1"/>
  <c r="C152" i="1"/>
  <c r="B152" i="1"/>
  <c r="L151" i="1"/>
  <c r="K151" i="1"/>
  <c r="J151" i="1"/>
  <c r="I151" i="1"/>
  <c r="H151" i="1"/>
  <c r="G151" i="1"/>
  <c r="F151" i="1"/>
  <c r="E151" i="1"/>
  <c r="D151" i="1"/>
  <c r="C151" i="1"/>
  <c r="B151" i="1"/>
  <c r="L150" i="1"/>
  <c r="K150" i="1"/>
  <c r="J150" i="1"/>
  <c r="I150" i="1"/>
  <c r="H150" i="1"/>
  <c r="G150" i="1"/>
  <c r="F150" i="1"/>
  <c r="E150" i="1"/>
  <c r="D150" i="1"/>
  <c r="C150" i="1"/>
  <c r="B150" i="1"/>
  <c r="L149" i="1"/>
  <c r="K149" i="1"/>
  <c r="J149" i="1"/>
  <c r="I149" i="1"/>
  <c r="H149" i="1"/>
  <c r="G149" i="1"/>
  <c r="F149" i="1"/>
  <c r="E149" i="1"/>
  <c r="D149" i="1"/>
  <c r="C149" i="1"/>
  <c r="B149" i="1"/>
  <c r="L148" i="1"/>
  <c r="K148" i="1"/>
  <c r="J148" i="1"/>
  <c r="I148" i="1"/>
  <c r="H148" i="1"/>
  <c r="G148" i="1"/>
  <c r="F148" i="1"/>
  <c r="E148" i="1"/>
  <c r="D148" i="1"/>
  <c r="C148" i="1"/>
  <c r="B148" i="1"/>
  <c r="L147" i="1"/>
  <c r="K147" i="1"/>
  <c r="J147" i="1"/>
  <c r="I147" i="1"/>
  <c r="H147" i="1"/>
  <c r="G147" i="1"/>
  <c r="F147" i="1"/>
  <c r="E147" i="1"/>
  <c r="D147" i="1"/>
  <c r="C147" i="1"/>
  <c r="B147" i="1"/>
  <c r="L146" i="1"/>
  <c r="K146" i="1"/>
  <c r="J146" i="1"/>
  <c r="I146" i="1"/>
  <c r="H146" i="1"/>
  <c r="G146" i="1"/>
  <c r="F146" i="1"/>
  <c r="E146" i="1"/>
  <c r="D146" i="1"/>
  <c r="C146" i="1"/>
  <c r="B146" i="1"/>
  <c r="L145" i="1"/>
  <c r="K145" i="1"/>
  <c r="J145" i="1"/>
  <c r="I145" i="1"/>
  <c r="H145" i="1"/>
  <c r="G145" i="1"/>
  <c r="F145" i="1"/>
  <c r="E145" i="1"/>
  <c r="D145" i="1"/>
  <c r="C145" i="1"/>
  <c r="B145" i="1"/>
  <c r="L144" i="1"/>
  <c r="K144" i="1"/>
  <c r="J144" i="1"/>
  <c r="I144" i="1"/>
  <c r="H144" i="1"/>
  <c r="G144" i="1"/>
  <c r="F144" i="1"/>
  <c r="E144" i="1"/>
  <c r="D144" i="1"/>
  <c r="C144" i="1"/>
  <c r="B144" i="1"/>
  <c r="L143" i="1"/>
  <c r="K143" i="1"/>
  <c r="J143" i="1"/>
  <c r="I143" i="1"/>
  <c r="H143" i="1"/>
  <c r="G143" i="1"/>
  <c r="F143" i="1"/>
  <c r="E143" i="1"/>
  <c r="D143" i="1"/>
  <c r="C143" i="1"/>
  <c r="B143" i="1"/>
  <c r="L142" i="1"/>
  <c r="K142" i="1"/>
  <c r="J142" i="1"/>
  <c r="I142" i="1"/>
  <c r="H142" i="1"/>
  <c r="G142" i="1"/>
  <c r="F142" i="1"/>
  <c r="E142" i="1"/>
  <c r="D142" i="1"/>
  <c r="C142" i="1"/>
  <c r="B142" i="1"/>
  <c r="L141" i="1"/>
  <c r="K141" i="1"/>
  <c r="J141" i="1"/>
  <c r="I141" i="1"/>
  <c r="H141" i="1"/>
  <c r="G141" i="1"/>
  <c r="F141" i="1"/>
  <c r="E141" i="1"/>
  <c r="D141" i="1"/>
  <c r="C141" i="1"/>
  <c r="B141" i="1"/>
  <c r="L140" i="1"/>
  <c r="K140" i="1"/>
  <c r="J140" i="1"/>
  <c r="I140" i="1"/>
  <c r="H140" i="1"/>
  <c r="G140" i="1"/>
  <c r="F140" i="1"/>
  <c r="E140" i="1"/>
  <c r="D140" i="1"/>
  <c r="C140" i="1"/>
  <c r="B140" i="1"/>
  <c r="L139" i="1"/>
  <c r="K139" i="1"/>
  <c r="J139" i="1"/>
  <c r="I139" i="1"/>
  <c r="H139" i="1"/>
  <c r="G139" i="1"/>
  <c r="F139" i="1"/>
  <c r="E139" i="1"/>
  <c r="D139" i="1"/>
  <c r="C139" i="1"/>
  <c r="B139" i="1"/>
  <c r="L138" i="1"/>
  <c r="K138" i="1"/>
  <c r="J138" i="1"/>
  <c r="I138" i="1"/>
  <c r="H138" i="1"/>
  <c r="G138" i="1"/>
  <c r="F138" i="1"/>
  <c r="E138" i="1"/>
  <c r="D138" i="1"/>
  <c r="C138" i="1"/>
  <c r="B138" i="1"/>
  <c r="L137" i="1"/>
  <c r="K137" i="1"/>
  <c r="J137" i="1"/>
  <c r="I137" i="1"/>
  <c r="H137" i="1"/>
  <c r="G137" i="1"/>
  <c r="F137" i="1"/>
  <c r="E137" i="1"/>
  <c r="D137" i="1"/>
  <c r="C137" i="1"/>
  <c r="B137" i="1"/>
  <c r="L136" i="1"/>
  <c r="K136" i="1"/>
  <c r="J136" i="1"/>
  <c r="I136" i="1"/>
  <c r="H136" i="1"/>
  <c r="G136" i="1"/>
  <c r="F136" i="1"/>
  <c r="E136" i="1"/>
  <c r="D136" i="1"/>
  <c r="C136" i="1"/>
  <c r="B136" i="1"/>
  <c r="L135" i="1"/>
  <c r="K135" i="1"/>
  <c r="J135" i="1"/>
  <c r="I135" i="1"/>
  <c r="H135" i="1"/>
  <c r="G135" i="1"/>
  <c r="F135" i="1"/>
  <c r="E135" i="1"/>
  <c r="D135" i="1"/>
  <c r="C135" i="1"/>
  <c r="B135" i="1"/>
  <c r="L134" i="1"/>
  <c r="K134" i="1"/>
  <c r="J134" i="1"/>
  <c r="I134" i="1"/>
  <c r="H134" i="1"/>
  <c r="G134" i="1"/>
  <c r="F134" i="1"/>
  <c r="E134" i="1"/>
  <c r="D134" i="1"/>
  <c r="C134" i="1"/>
  <c r="B134" i="1"/>
  <c r="L133" i="1"/>
  <c r="K133" i="1"/>
  <c r="J133" i="1"/>
  <c r="I133" i="1"/>
  <c r="H133" i="1"/>
  <c r="G133" i="1"/>
  <c r="F133" i="1"/>
  <c r="E133" i="1"/>
  <c r="D133" i="1"/>
  <c r="C133" i="1"/>
  <c r="B133" i="1"/>
  <c r="L132" i="1"/>
  <c r="K132" i="1"/>
  <c r="J132" i="1"/>
  <c r="I132" i="1"/>
  <c r="H132" i="1"/>
  <c r="G132" i="1"/>
  <c r="F132" i="1"/>
  <c r="E132" i="1"/>
  <c r="D132" i="1"/>
  <c r="C132" i="1"/>
  <c r="B132" i="1"/>
  <c r="L131" i="1"/>
  <c r="K131" i="1"/>
  <c r="J131" i="1"/>
  <c r="I131" i="1"/>
  <c r="H131" i="1"/>
  <c r="G131" i="1"/>
  <c r="F131" i="1"/>
  <c r="E131" i="1"/>
  <c r="D131" i="1"/>
  <c r="C131" i="1"/>
  <c r="B131" i="1"/>
  <c r="L130" i="1"/>
  <c r="K130" i="1"/>
  <c r="J130" i="1"/>
  <c r="I130" i="1"/>
  <c r="H130" i="1"/>
  <c r="G130" i="1"/>
  <c r="F130" i="1"/>
  <c r="E130" i="1"/>
  <c r="D130" i="1"/>
  <c r="C130" i="1"/>
  <c r="B130" i="1"/>
  <c r="L129" i="1"/>
  <c r="K129" i="1"/>
  <c r="J129" i="1"/>
  <c r="I129" i="1"/>
  <c r="H129" i="1"/>
  <c r="G129" i="1"/>
  <c r="F129" i="1"/>
  <c r="E129" i="1"/>
  <c r="D129" i="1"/>
  <c r="C129" i="1"/>
  <c r="B129" i="1"/>
  <c r="L128" i="1"/>
  <c r="K128" i="1"/>
  <c r="J128" i="1"/>
  <c r="I128" i="1"/>
  <c r="H128" i="1"/>
  <c r="G128" i="1"/>
  <c r="F128" i="1"/>
  <c r="E128" i="1"/>
  <c r="D128" i="1"/>
  <c r="C128" i="1"/>
  <c r="B128" i="1"/>
  <c r="L127" i="1"/>
  <c r="K127" i="1"/>
  <c r="J127" i="1"/>
  <c r="I127" i="1"/>
  <c r="H127" i="1"/>
  <c r="G127" i="1"/>
  <c r="F127" i="1"/>
  <c r="E127" i="1"/>
  <c r="D127" i="1"/>
  <c r="C127" i="1"/>
  <c r="B127" i="1"/>
  <c r="L126" i="1"/>
  <c r="K126" i="1"/>
  <c r="J126" i="1"/>
  <c r="I126" i="1"/>
  <c r="H126" i="1"/>
  <c r="G126" i="1"/>
  <c r="F126" i="1"/>
  <c r="E126" i="1"/>
  <c r="D126" i="1"/>
  <c r="C126" i="1"/>
  <c r="B126" i="1"/>
  <c r="L125" i="1"/>
  <c r="K125" i="1"/>
  <c r="J125" i="1"/>
  <c r="I125" i="1"/>
  <c r="H125" i="1"/>
  <c r="G125" i="1"/>
  <c r="F125" i="1"/>
  <c r="E125" i="1"/>
  <c r="D125" i="1"/>
  <c r="C125" i="1"/>
  <c r="B125" i="1"/>
  <c r="L124" i="1"/>
  <c r="K124" i="1"/>
  <c r="J124" i="1"/>
  <c r="I124" i="1"/>
  <c r="H124" i="1"/>
  <c r="G124" i="1"/>
  <c r="F124" i="1"/>
  <c r="E124" i="1"/>
  <c r="D124" i="1"/>
  <c r="C124" i="1"/>
  <c r="B124" i="1"/>
  <c r="L123" i="1"/>
  <c r="K123" i="1"/>
  <c r="J123" i="1"/>
  <c r="I123" i="1"/>
  <c r="H123" i="1"/>
  <c r="G123" i="1"/>
  <c r="F123" i="1"/>
  <c r="E123" i="1"/>
  <c r="D123" i="1"/>
  <c r="C123" i="1"/>
  <c r="B123" i="1"/>
  <c r="L122" i="1"/>
  <c r="K122" i="1"/>
  <c r="J122" i="1"/>
  <c r="I122" i="1"/>
  <c r="H122" i="1"/>
  <c r="G122" i="1"/>
  <c r="F122" i="1"/>
  <c r="E122" i="1"/>
  <c r="D122" i="1"/>
  <c r="C122" i="1"/>
  <c r="B122" i="1"/>
  <c r="L121" i="1"/>
  <c r="K121" i="1"/>
  <c r="J121" i="1"/>
  <c r="I121" i="1"/>
  <c r="H121" i="1"/>
  <c r="G121" i="1"/>
  <c r="F121" i="1"/>
  <c r="E121" i="1"/>
  <c r="D121" i="1"/>
  <c r="C121" i="1"/>
  <c r="B121" i="1"/>
  <c r="L120" i="1"/>
  <c r="K120" i="1"/>
  <c r="J120" i="1"/>
  <c r="I120" i="1"/>
  <c r="H120" i="1"/>
  <c r="G120" i="1"/>
  <c r="F120" i="1"/>
  <c r="E120" i="1"/>
  <c r="D120" i="1"/>
  <c r="C120" i="1"/>
  <c r="B120" i="1"/>
  <c r="L119" i="1"/>
  <c r="K119" i="1"/>
  <c r="J119" i="1"/>
  <c r="I119" i="1"/>
  <c r="H119" i="1"/>
  <c r="G119" i="1"/>
  <c r="F119" i="1"/>
  <c r="E119" i="1"/>
  <c r="D119" i="1"/>
  <c r="C119" i="1"/>
  <c r="B119" i="1"/>
  <c r="L118" i="1"/>
  <c r="K118" i="1"/>
  <c r="J118" i="1"/>
  <c r="I118" i="1"/>
  <c r="H118" i="1"/>
  <c r="G118" i="1"/>
  <c r="F118" i="1"/>
  <c r="E118" i="1"/>
  <c r="D118" i="1"/>
  <c r="C118" i="1"/>
  <c r="B118" i="1"/>
  <c r="L117" i="1"/>
  <c r="K117" i="1"/>
  <c r="J117" i="1"/>
  <c r="I117" i="1"/>
  <c r="H117" i="1"/>
  <c r="G117" i="1"/>
  <c r="F117" i="1"/>
  <c r="E117" i="1"/>
  <c r="D117" i="1"/>
  <c r="C117" i="1"/>
  <c r="B117" i="1"/>
  <c r="L116" i="1"/>
  <c r="K116" i="1"/>
  <c r="J116" i="1"/>
  <c r="I116" i="1"/>
  <c r="H116" i="1"/>
  <c r="G116" i="1"/>
  <c r="F116" i="1"/>
  <c r="E116" i="1"/>
  <c r="D116" i="1"/>
  <c r="C116" i="1"/>
  <c r="B116" i="1"/>
  <c r="L115" i="1"/>
  <c r="K115" i="1"/>
  <c r="J115" i="1"/>
  <c r="I115" i="1"/>
  <c r="H115" i="1"/>
  <c r="G115" i="1"/>
  <c r="F115" i="1"/>
  <c r="E115" i="1"/>
  <c r="D115" i="1"/>
  <c r="C115" i="1"/>
  <c r="B115" i="1"/>
  <c r="L114" i="1"/>
  <c r="K114" i="1"/>
  <c r="J114" i="1"/>
  <c r="I114" i="1"/>
  <c r="H114" i="1"/>
  <c r="G114" i="1"/>
  <c r="F114" i="1"/>
  <c r="E114" i="1"/>
  <c r="D114" i="1"/>
  <c r="C114" i="1"/>
  <c r="B114" i="1"/>
  <c r="L113" i="1"/>
  <c r="K113" i="1"/>
  <c r="J113" i="1"/>
  <c r="I113" i="1"/>
  <c r="H113" i="1"/>
  <c r="G113" i="1"/>
  <c r="F113" i="1"/>
  <c r="E113" i="1"/>
  <c r="D113" i="1"/>
  <c r="C113" i="1"/>
  <c r="B113" i="1"/>
  <c r="L112" i="1"/>
  <c r="K112" i="1"/>
  <c r="J112" i="1"/>
  <c r="I112" i="1"/>
  <c r="H112" i="1"/>
  <c r="G112" i="1"/>
  <c r="F112" i="1"/>
  <c r="E112" i="1"/>
  <c r="D112" i="1"/>
  <c r="C112" i="1"/>
  <c r="B112" i="1"/>
  <c r="L111" i="1"/>
  <c r="K111" i="1"/>
  <c r="J111" i="1"/>
  <c r="I111" i="1"/>
  <c r="H111" i="1"/>
  <c r="G111" i="1"/>
  <c r="F111" i="1"/>
  <c r="E111" i="1"/>
  <c r="D111" i="1"/>
  <c r="C111" i="1"/>
  <c r="B111" i="1"/>
  <c r="L110" i="1"/>
  <c r="K110" i="1"/>
  <c r="J110" i="1"/>
  <c r="I110" i="1"/>
  <c r="H110" i="1"/>
  <c r="G110" i="1"/>
  <c r="F110" i="1"/>
  <c r="E110" i="1"/>
  <c r="D110" i="1"/>
  <c r="C110" i="1"/>
  <c r="B110" i="1"/>
  <c r="L109" i="1"/>
  <c r="K109" i="1"/>
  <c r="J109" i="1"/>
  <c r="I109" i="1"/>
  <c r="H109" i="1"/>
  <c r="G109" i="1"/>
  <c r="F109" i="1"/>
  <c r="E109" i="1"/>
  <c r="D109" i="1"/>
  <c r="C109" i="1"/>
  <c r="B109" i="1"/>
  <c r="L108" i="1"/>
  <c r="K108" i="1"/>
  <c r="J108" i="1"/>
  <c r="I108" i="1"/>
  <c r="H108" i="1"/>
  <c r="G108" i="1"/>
  <c r="F108" i="1"/>
  <c r="E108" i="1"/>
  <c r="D108" i="1"/>
  <c r="C108" i="1"/>
  <c r="B108" i="1"/>
  <c r="L107" i="1"/>
  <c r="K107" i="1"/>
  <c r="J107" i="1"/>
  <c r="I107" i="1"/>
  <c r="H107" i="1"/>
  <c r="G107" i="1"/>
  <c r="F107" i="1"/>
  <c r="E107" i="1"/>
  <c r="D107" i="1"/>
  <c r="C107" i="1"/>
  <c r="B107" i="1"/>
  <c r="L106" i="1"/>
  <c r="K106" i="1"/>
  <c r="J106" i="1"/>
  <c r="I106" i="1"/>
  <c r="H106" i="1"/>
  <c r="G106" i="1"/>
  <c r="F106" i="1"/>
  <c r="E106" i="1"/>
  <c r="D106" i="1"/>
  <c r="C106" i="1"/>
  <c r="B106" i="1"/>
  <c r="L105" i="1"/>
  <c r="K105" i="1"/>
  <c r="J105" i="1"/>
  <c r="I105" i="1"/>
  <c r="H105" i="1"/>
  <c r="G105" i="1"/>
  <c r="F105" i="1"/>
  <c r="E105" i="1"/>
  <c r="D105" i="1"/>
  <c r="C105" i="1"/>
  <c r="B105" i="1"/>
  <c r="L104" i="1"/>
  <c r="K104" i="1"/>
  <c r="J104" i="1"/>
  <c r="I104" i="1"/>
  <c r="H104" i="1"/>
  <c r="G104" i="1"/>
  <c r="F104" i="1"/>
  <c r="E104" i="1"/>
  <c r="D104" i="1"/>
  <c r="C104" i="1"/>
  <c r="B104" i="1"/>
  <c r="L103" i="1"/>
  <c r="K103" i="1"/>
  <c r="J103" i="1"/>
  <c r="I103" i="1"/>
  <c r="H103" i="1"/>
  <c r="G103" i="1"/>
  <c r="F103" i="1"/>
  <c r="E103" i="1"/>
  <c r="D103" i="1"/>
  <c r="C103" i="1"/>
  <c r="B103" i="1"/>
  <c r="L102" i="1"/>
  <c r="K102" i="1"/>
  <c r="J102" i="1"/>
  <c r="I102" i="1"/>
  <c r="H102" i="1"/>
  <c r="G102" i="1"/>
  <c r="F102" i="1"/>
  <c r="E102" i="1"/>
  <c r="D102" i="1"/>
  <c r="C102" i="1"/>
  <c r="B102" i="1"/>
  <c r="L101" i="1"/>
  <c r="K101" i="1"/>
  <c r="J101" i="1"/>
  <c r="I101" i="1"/>
  <c r="H101" i="1"/>
  <c r="G101" i="1"/>
  <c r="F101" i="1"/>
  <c r="E101" i="1"/>
  <c r="D101" i="1"/>
  <c r="C101" i="1"/>
  <c r="B101" i="1"/>
  <c r="L100" i="1"/>
  <c r="K100" i="1"/>
  <c r="J100" i="1"/>
  <c r="I100" i="1"/>
  <c r="H100" i="1"/>
  <c r="G100" i="1"/>
  <c r="F100" i="1"/>
  <c r="E100" i="1"/>
  <c r="D100" i="1"/>
  <c r="C100" i="1"/>
  <c r="B100" i="1"/>
  <c r="L99" i="1"/>
  <c r="K99" i="1"/>
  <c r="J99" i="1"/>
  <c r="I99" i="1"/>
  <c r="H99" i="1"/>
  <c r="G99" i="1"/>
  <c r="F99" i="1"/>
  <c r="E99" i="1"/>
  <c r="D99" i="1"/>
  <c r="C99" i="1"/>
  <c r="B99" i="1"/>
  <c r="L98" i="1"/>
  <c r="K98" i="1"/>
  <c r="J98" i="1"/>
  <c r="I98" i="1"/>
  <c r="H98" i="1"/>
  <c r="G98" i="1"/>
  <c r="F98" i="1"/>
  <c r="E98" i="1"/>
  <c r="D98" i="1"/>
  <c r="C98" i="1"/>
  <c r="B98" i="1"/>
  <c r="L97" i="1"/>
  <c r="K97" i="1"/>
  <c r="J97" i="1"/>
  <c r="I97" i="1"/>
  <c r="H97" i="1"/>
  <c r="G97" i="1"/>
  <c r="F97" i="1"/>
  <c r="E97" i="1"/>
  <c r="D97" i="1"/>
  <c r="C97" i="1"/>
  <c r="B97" i="1"/>
  <c r="L96" i="1"/>
  <c r="K96" i="1"/>
  <c r="J96" i="1"/>
  <c r="I96" i="1"/>
  <c r="H96" i="1"/>
  <c r="G96" i="1"/>
  <c r="F96" i="1"/>
  <c r="E96" i="1"/>
  <c r="D96" i="1"/>
  <c r="C96" i="1"/>
  <c r="B96" i="1"/>
  <c r="L95" i="1"/>
  <c r="K95" i="1"/>
  <c r="J95" i="1"/>
  <c r="I95" i="1"/>
  <c r="H95" i="1"/>
  <c r="G95" i="1"/>
  <c r="F95" i="1"/>
  <c r="E95" i="1"/>
  <c r="D95" i="1"/>
  <c r="C95" i="1"/>
  <c r="B95" i="1"/>
  <c r="L94" i="1"/>
  <c r="K94" i="1"/>
  <c r="J94" i="1"/>
  <c r="I94" i="1"/>
  <c r="H94" i="1"/>
  <c r="G94" i="1"/>
  <c r="F94" i="1"/>
  <c r="E94" i="1"/>
  <c r="D94" i="1"/>
  <c r="C94" i="1"/>
  <c r="B94" i="1"/>
  <c r="L93" i="1"/>
  <c r="K93" i="1"/>
  <c r="J93" i="1"/>
  <c r="I93" i="1"/>
  <c r="H93" i="1"/>
  <c r="G93" i="1"/>
  <c r="F93" i="1"/>
  <c r="E93" i="1"/>
  <c r="D93" i="1"/>
  <c r="C93" i="1"/>
  <c r="B93" i="1"/>
  <c r="L92" i="1"/>
  <c r="K92" i="1"/>
  <c r="J92" i="1"/>
  <c r="I92" i="1"/>
  <c r="H92" i="1"/>
  <c r="G92" i="1"/>
  <c r="F92" i="1"/>
  <c r="E92" i="1"/>
  <c r="D92" i="1"/>
  <c r="C92" i="1"/>
  <c r="B92" i="1"/>
  <c r="L91" i="1"/>
  <c r="K91" i="1"/>
  <c r="J91" i="1"/>
  <c r="I91" i="1"/>
  <c r="H91" i="1"/>
  <c r="G91" i="1"/>
  <c r="F91" i="1"/>
  <c r="E91" i="1"/>
  <c r="D91" i="1"/>
  <c r="C91" i="1"/>
  <c r="B91" i="1"/>
  <c r="L90" i="1"/>
  <c r="K90" i="1"/>
  <c r="J90" i="1"/>
  <c r="I90" i="1"/>
  <c r="H90" i="1"/>
  <c r="G90" i="1"/>
  <c r="F90" i="1"/>
  <c r="E90" i="1"/>
  <c r="D90" i="1"/>
  <c r="C90" i="1"/>
  <c r="B90" i="1"/>
  <c r="L89" i="1"/>
  <c r="K89" i="1"/>
  <c r="J89" i="1"/>
  <c r="I89" i="1"/>
  <c r="H89" i="1"/>
  <c r="G89" i="1"/>
  <c r="F89" i="1"/>
  <c r="E89" i="1"/>
  <c r="D89" i="1"/>
  <c r="C89" i="1"/>
  <c r="B89" i="1"/>
  <c r="L88" i="1"/>
  <c r="K88" i="1"/>
  <c r="J88" i="1"/>
  <c r="I88" i="1"/>
  <c r="H88" i="1"/>
  <c r="G88" i="1"/>
  <c r="F88" i="1"/>
  <c r="E88" i="1"/>
  <c r="D88" i="1"/>
  <c r="C88" i="1"/>
  <c r="B88" i="1"/>
  <c r="L87" i="1"/>
  <c r="K87" i="1"/>
  <c r="J87" i="1"/>
  <c r="I87" i="1"/>
  <c r="H87" i="1"/>
  <c r="G87" i="1"/>
  <c r="F87" i="1"/>
  <c r="E87" i="1"/>
  <c r="D87" i="1"/>
  <c r="C87" i="1"/>
  <c r="B87" i="1"/>
  <c r="L86" i="1"/>
  <c r="K86" i="1"/>
  <c r="J86" i="1"/>
  <c r="I86" i="1"/>
  <c r="H86" i="1"/>
  <c r="G86" i="1"/>
  <c r="F86" i="1"/>
  <c r="E86" i="1"/>
  <c r="D86" i="1"/>
  <c r="C86" i="1"/>
  <c r="B86" i="1"/>
  <c r="L85" i="1"/>
  <c r="K85" i="1"/>
  <c r="J85" i="1"/>
  <c r="I85" i="1"/>
  <c r="H85" i="1"/>
  <c r="G85" i="1"/>
  <c r="F85" i="1"/>
  <c r="E85" i="1"/>
  <c r="D85" i="1"/>
  <c r="C85" i="1"/>
  <c r="B85" i="1"/>
  <c r="L84" i="1"/>
  <c r="K84" i="1"/>
  <c r="J84" i="1"/>
  <c r="I84" i="1"/>
  <c r="H84" i="1"/>
  <c r="G84" i="1"/>
  <c r="F84" i="1"/>
  <c r="E84" i="1"/>
  <c r="D84" i="1"/>
  <c r="C84" i="1"/>
  <c r="B84" i="1"/>
  <c r="L83" i="1"/>
  <c r="K83" i="1"/>
  <c r="J83" i="1"/>
  <c r="I83" i="1"/>
  <c r="H83" i="1"/>
  <c r="G83" i="1"/>
  <c r="F83" i="1"/>
  <c r="E83" i="1"/>
  <c r="D83" i="1"/>
  <c r="C83" i="1"/>
  <c r="B83" i="1"/>
  <c r="L82" i="1"/>
  <c r="K82" i="1"/>
  <c r="J82" i="1"/>
  <c r="I82" i="1"/>
  <c r="H82" i="1"/>
  <c r="G82" i="1"/>
  <c r="F82" i="1"/>
  <c r="E82" i="1"/>
  <c r="D82" i="1"/>
  <c r="C82" i="1"/>
  <c r="B82" i="1"/>
  <c r="L81" i="1"/>
  <c r="K81" i="1"/>
  <c r="J81" i="1"/>
  <c r="I81" i="1"/>
  <c r="H81" i="1"/>
  <c r="G81" i="1"/>
  <c r="F81" i="1"/>
  <c r="E81" i="1"/>
  <c r="D81" i="1"/>
  <c r="C81" i="1"/>
  <c r="B81" i="1"/>
  <c r="L80" i="1"/>
  <c r="K80" i="1"/>
  <c r="J80" i="1"/>
  <c r="I80" i="1"/>
  <c r="H80" i="1"/>
  <c r="G80" i="1"/>
  <c r="F80" i="1"/>
  <c r="E80" i="1"/>
  <c r="D80" i="1"/>
  <c r="C80" i="1"/>
  <c r="B80" i="1"/>
  <c r="L79" i="1"/>
  <c r="K79" i="1"/>
  <c r="J79" i="1"/>
  <c r="I79" i="1"/>
  <c r="H79" i="1"/>
  <c r="G79" i="1"/>
  <c r="F79" i="1"/>
  <c r="E79" i="1"/>
  <c r="D79" i="1"/>
  <c r="C79" i="1"/>
  <c r="B79" i="1"/>
  <c r="L78" i="1"/>
  <c r="K78" i="1"/>
  <c r="J78" i="1"/>
  <c r="I78" i="1"/>
  <c r="H78" i="1"/>
  <c r="G78" i="1"/>
  <c r="F78" i="1"/>
  <c r="E78" i="1"/>
  <c r="D78" i="1"/>
  <c r="C78" i="1"/>
  <c r="B78" i="1"/>
  <c r="L77" i="1"/>
  <c r="K77" i="1"/>
  <c r="J77" i="1"/>
  <c r="I77" i="1"/>
  <c r="H77" i="1"/>
  <c r="G77" i="1"/>
  <c r="F77" i="1"/>
  <c r="E77" i="1"/>
  <c r="D77" i="1"/>
  <c r="C77" i="1"/>
  <c r="B77" i="1"/>
  <c r="L76" i="1"/>
  <c r="K76" i="1"/>
  <c r="J76" i="1"/>
  <c r="I76" i="1"/>
  <c r="H76" i="1"/>
  <c r="G76" i="1"/>
  <c r="F76" i="1"/>
  <c r="E76" i="1"/>
  <c r="D76" i="1"/>
  <c r="C76" i="1"/>
  <c r="B76" i="1"/>
  <c r="L75" i="1"/>
  <c r="K75" i="1"/>
  <c r="J75" i="1"/>
  <c r="I75" i="1"/>
  <c r="H75" i="1"/>
  <c r="G75" i="1"/>
  <c r="F75" i="1"/>
  <c r="E75" i="1"/>
  <c r="D75" i="1"/>
  <c r="C75" i="1"/>
  <c r="B75" i="1"/>
  <c r="L74" i="1"/>
  <c r="K74" i="1"/>
  <c r="J74" i="1"/>
  <c r="I74" i="1"/>
  <c r="H74" i="1"/>
  <c r="G74" i="1"/>
  <c r="F74" i="1"/>
  <c r="E74" i="1"/>
  <c r="D74" i="1"/>
  <c r="C74" i="1"/>
  <c r="B74" i="1"/>
  <c r="L73" i="1"/>
  <c r="K73" i="1"/>
  <c r="J73" i="1"/>
  <c r="I73" i="1"/>
  <c r="H73" i="1"/>
  <c r="G73" i="1"/>
  <c r="F73" i="1"/>
  <c r="E73" i="1"/>
  <c r="D73" i="1"/>
  <c r="C73" i="1"/>
  <c r="B73" i="1"/>
  <c r="L72" i="1"/>
  <c r="K72" i="1"/>
  <c r="J72" i="1"/>
  <c r="I72" i="1"/>
  <c r="H72" i="1"/>
  <c r="G72" i="1"/>
  <c r="F72" i="1"/>
  <c r="E72" i="1"/>
  <c r="D72" i="1"/>
  <c r="C72" i="1"/>
  <c r="B72" i="1"/>
  <c r="L71" i="1"/>
  <c r="K71" i="1"/>
  <c r="J71" i="1"/>
  <c r="I71" i="1"/>
  <c r="H71" i="1"/>
  <c r="G71" i="1"/>
  <c r="F71" i="1"/>
  <c r="E71" i="1"/>
  <c r="D71" i="1"/>
  <c r="C71" i="1"/>
  <c r="B71" i="1"/>
  <c r="L70" i="1"/>
  <c r="K70" i="1"/>
  <c r="J70" i="1"/>
  <c r="I70" i="1"/>
  <c r="H70" i="1"/>
  <c r="G70" i="1"/>
  <c r="F70" i="1"/>
  <c r="E70" i="1"/>
  <c r="D70" i="1"/>
  <c r="C70" i="1"/>
  <c r="B70" i="1"/>
  <c r="L69" i="1"/>
  <c r="K69" i="1"/>
  <c r="J69" i="1"/>
  <c r="I69" i="1"/>
  <c r="H69" i="1"/>
  <c r="G69" i="1"/>
  <c r="F69" i="1"/>
  <c r="E69" i="1"/>
  <c r="D69" i="1"/>
  <c r="C69" i="1"/>
  <c r="B69" i="1"/>
  <c r="L68" i="1"/>
  <c r="K68" i="1"/>
  <c r="J68" i="1"/>
  <c r="I68" i="1"/>
  <c r="H68" i="1"/>
  <c r="G68" i="1"/>
  <c r="F68" i="1"/>
  <c r="E68" i="1"/>
  <c r="D68" i="1"/>
  <c r="C68" i="1"/>
  <c r="B68" i="1"/>
  <c r="L67" i="1"/>
  <c r="K67" i="1"/>
  <c r="J67" i="1"/>
  <c r="I67" i="1"/>
  <c r="H67" i="1"/>
  <c r="G67" i="1"/>
  <c r="F67" i="1"/>
  <c r="E67" i="1"/>
  <c r="D67" i="1"/>
  <c r="C67" i="1"/>
  <c r="B67" i="1"/>
  <c r="L66" i="1"/>
  <c r="K66" i="1"/>
  <c r="J66" i="1"/>
  <c r="I66" i="1"/>
  <c r="H66" i="1"/>
  <c r="G66" i="1"/>
  <c r="F66" i="1"/>
  <c r="E66" i="1"/>
  <c r="D66" i="1"/>
  <c r="C66" i="1"/>
  <c r="B66" i="1"/>
  <c r="L65" i="1"/>
  <c r="K65" i="1"/>
  <c r="J65" i="1"/>
  <c r="I65" i="1"/>
  <c r="H65" i="1"/>
  <c r="G65" i="1"/>
  <c r="F65" i="1"/>
  <c r="E65" i="1"/>
  <c r="D65" i="1"/>
  <c r="C65" i="1"/>
  <c r="B65" i="1"/>
  <c r="L64" i="1"/>
  <c r="K64" i="1"/>
  <c r="J64" i="1"/>
  <c r="I64" i="1"/>
  <c r="H64" i="1"/>
  <c r="G64" i="1"/>
  <c r="F64" i="1"/>
  <c r="E64" i="1"/>
  <c r="D64" i="1"/>
  <c r="C64" i="1"/>
  <c r="B64" i="1"/>
  <c r="L63" i="1"/>
  <c r="K63" i="1"/>
  <c r="J63" i="1"/>
  <c r="I63" i="1"/>
  <c r="H63" i="1"/>
  <c r="G63" i="1"/>
  <c r="F63" i="1"/>
  <c r="E63" i="1"/>
  <c r="D63" i="1"/>
  <c r="C63" i="1"/>
  <c r="B63" i="1"/>
  <c r="L62" i="1"/>
  <c r="K62" i="1"/>
  <c r="J62" i="1"/>
  <c r="I62" i="1"/>
  <c r="H62" i="1"/>
  <c r="G62" i="1"/>
  <c r="F62" i="1"/>
  <c r="E62" i="1"/>
  <c r="D62" i="1"/>
  <c r="C62" i="1"/>
  <c r="B62" i="1"/>
  <c r="L61" i="1"/>
  <c r="K61" i="1"/>
  <c r="J61" i="1"/>
  <c r="I61" i="1"/>
  <c r="H61" i="1"/>
  <c r="G61" i="1"/>
  <c r="F61" i="1"/>
  <c r="E61" i="1"/>
  <c r="D61" i="1"/>
  <c r="C61" i="1"/>
  <c r="B61" i="1"/>
  <c r="L60" i="1"/>
  <c r="K60" i="1"/>
  <c r="J60" i="1"/>
  <c r="I60" i="1"/>
  <c r="H60" i="1"/>
  <c r="G60" i="1"/>
  <c r="F60" i="1"/>
  <c r="E60" i="1"/>
  <c r="D60" i="1"/>
  <c r="C60" i="1"/>
  <c r="B60" i="1"/>
  <c r="L59" i="1"/>
  <c r="K59" i="1"/>
  <c r="J59" i="1"/>
  <c r="I59" i="1"/>
  <c r="H59" i="1"/>
  <c r="G59" i="1"/>
  <c r="F59" i="1"/>
  <c r="E59" i="1"/>
  <c r="D59" i="1"/>
  <c r="C59" i="1"/>
  <c r="B59" i="1"/>
  <c r="L58" i="1"/>
  <c r="K58" i="1"/>
  <c r="J58" i="1"/>
  <c r="I58" i="1"/>
  <c r="H58" i="1"/>
  <c r="G58" i="1"/>
  <c r="F58" i="1"/>
  <c r="E58" i="1"/>
  <c r="D58" i="1"/>
  <c r="C58" i="1"/>
  <c r="B58" i="1"/>
  <c r="L57" i="1"/>
  <c r="K57" i="1"/>
  <c r="J57" i="1"/>
  <c r="I57" i="1"/>
  <c r="H57" i="1"/>
  <c r="G57" i="1"/>
  <c r="F57" i="1"/>
  <c r="E57" i="1"/>
  <c r="D57" i="1"/>
  <c r="C57" i="1"/>
  <c r="B57" i="1"/>
  <c r="L56" i="1"/>
  <c r="K56" i="1"/>
  <c r="J56" i="1"/>
  <c r="I56" i="1"/>
  <c r="H56" i="1"/>
  <c r="G56" i="1"/>
  <c r="F56" i="1"/>
  <c r="E56" i="1"/>
  <c r="D56" i="1"/>
  <c r="C56" i="1"/>
  <c r="B56" i="1"/>
  <c r="L55" i="1"/>
  <c r="K55" i="1"/>
  <c r="J55" i="1"/>
  <c r="I55" i="1"/>
  <c r="H55" i="1"/>
  <c r="G55" i="1"/>
  <c r="F55" i="1"/>
  <c r="E55" i="1"/>
  <c r="D55" i="1"/>
  <c r="C55" i="1"/>
  <c r="B55" i="1"/>
  <c r="L54" i="1"/>
  <c r="K54" i="1"/>
  <c r="J54" i="1"/>
  <c r="I54" i="1"/>
  <c r="H54" i="1"/>
  <c r="G54" i="1"/>
  <c r="F54" i="1"/>
  <c r="E54" i="1"/>
  <c r="D54" i="1"/>
  <c r="C54" i="1"/>
  <c r="B54" i="1"/>
  <c r="L53" i="1"/>
  <c r="K53" i="1"/>
  <c r="J53" i="1"/>
  <c r="I53" i="1"/>
  <c r="H53" i="1"/>
  <c r="G53" i="1"/>
  <c r="F53" i="1"/>
  <c r="E53" i="1"/>
  <c r="D53" i="1"/>
  <c r="C53" i="1"/>
  <c r="B53" i="1"/>
  <c r="L52" i="1"/>
  <c r="K52" i="1"/>
  <c r="J52" i="1"/>
  <c r="I52" i="1"/>
  <c r="H52" i="1"/>
  <c r="G52" i="1"/>
  <c r="F52" i="1"/>
  <c r="E52" i="1"/>
  <c r="D52" i="1"/>
  <c r="C52" i="1"/>
  <c r="B52" i="1"/>
  <c r="L51" i="1"/>
  <c r="K51" i="1"/>
  <c r="J51" i="1"/>
  <c r="I51" i="1"/>
  <c r="H51" i="1"/>
  <c r="G51" i="1"/>
  <c r="F51" i="1"/>
  <c r="E51" i="1"/>
  <c r="D51" i="1"/>
  <c r="C51" i="1"/>
  <c r="B51" i="1"/>
  <c r="L50" i="1"/>
  <c r="K50" i="1"/>
  <c r="J50" i="1"/>
  <c r="I50" i="1"/>
  <c r="H50" i="1"/>
  <c r="G50" i="1"/>
  <c r="F50" i="1"/>
  <c r="E50" i="1"/>
  <c r="D50" i="1"/>
  <c r="C50" i="1"/>
  <c r="B50" i="1"/>
  <c r="L49" i="1"/>
  <c r="K49" i="1"/>
  <c r="J49" i="1"/>
  <c r="I49" i="1"/>
  <c r="H49" i="1"/>
  <c r="G49" i="1"/>
  <c r="F49" i="1"/>
  <c r="E49" i="1"/>
  <c r="D49" i="1"/>
  <c r="C49" i="1"/>
  <c r="B49" i="1"/>
  <c r="L48" i="1"/>
  <c r="K48" i="1"/>
  <c r="J48" i="1"/>
  <c r="I48" i="1"/>
  <c r="H48" i="1"/>
  <c r="G48" i="1"/>
  <c r="F48" i="1"/>
  <c r="E48" i="1"/>
  <c r="D48" i="1"/>
  <c r="C48" i="1"/>
  <c r="B48" i="1"/>
  <c r="L47" i="1"/>
  <c r="K47" i="1"/>
  <c r="J47" i="1"/>
  <c r="I47" i="1"/>
  <c r="H47" i="1"/>
  <c r="G47" i="1"/>
  <c r="F47" i="1"/>
  <c r="E47" i="1"/>
  <c r="D47" i="1"/>
  <c r="C47" i="1"/>
  <c r="B47" i="1"/>
  <c r="L46" i="1"/>
  <c r="K46" i="1"/>
  <c r="J46" i="1"/>
  <c r="I46" i="1"/>
  <c r="H46" i="1"/>
  <c r="G46" i="1"/>
  <c r="F46" i="1"/>
  <c r="E46" i="1"/>
  <c r="D46" i="1"/>
  <c r="C46" i="1"/>
  <c r="B46" i="1"/>
  <c r="L45" i="1"/>
  <c r="K45" i="1"/>
  <c r="J45" i="1"/>
  <c r="I45" i="1"/>
  <c r="H45" i="1"/>
  <c r="G45" i="1"/>
  <c r="F45" i="1"/>
  <c r="E45" i="1"/>
  <c r="D45" i="1"/>
  <c r="C45" i="1"/>
  <c r="B45" i="1"/>
  <c r="L44" i="1"/>
  <c r="K44" i="1"/>
  <c r="J44" i="1"/>
  <c r="I44" i="1"/>
  <c r="H44" i="1"/>
  <c r="G44" i="1"/>
  <c r="F44" i="1"/>
  <c r="E44" i="1"/>
  <c r="D44" i="1"/>
  <c r="C44" i="1"/>
  <c r="B44" i="1"/>
  <c r="L43" i="1"/>
  <c r="K43" i="1"/>
  <c r="J43" i="1"/>
  <c r="I43" i="1"/>
  <c r="H43" i="1"/>
  <c r="G43" i="1"/>
  <c r="F43" i="1"/>
  <c r="E43" i="1"/>
  <c r="D43" i="1"/>
  <c r="C43" i="1"/>
  <c r="B43" i="1"/>
  <c r="L42" i="1"/>
  <c r="K42" i="1"/>
  <c r="J42" i="1"/>
  <c r="I42" i="1"/>
  <c r="H42" i="1"/>
  <c r="G42" i="1"/>
  <c r="F42" i="1"/>
  <c r="E42" i="1"/>
  <c r="D42" i="1"/>
  <c r="C42" i="1"/>
  <c r="B42" i="1"/>
  <c r="L41" i="1"/>
  <c r="K41" i="1"/>
  <c r="J41" i="1"/>
  <c r="I41" i="1"/>
  <c r="H41" i="1"/>
  <c r="G41" i="1"/>
  <c r="F41" i="1"/>
  <c r="E41" i="1"/>
  <c r="D41" i="1"/>
  <c r="C41" i="1"/>
  <c r="B41" i="1"/>
  <c r="L40" i="1"/>
  <c r="K40" i="1"/>
  <c r="J40" i="1"/>
  <c r="I40" i="1"/>
  <c r="H40" i="1"/>
  <c r="G40" i="1"/>
  <c r="F40" i="1"/>
  <c r="E40" i="1"/>
  <c r="D40" i="1"/>
  <c r="C40" i="1"/>
  <c r="B40" i="1"/>
  <c r="L39" i="1"/>
  <c r="K39" i="1"/>
  <c r="J39" i="1"/>
  <c r="I39" i="1"/>
  <c r="H39" i="1"/>
  <c r="G39" i="1"/>
  <c r="F39" i="1"/>
  <c r="E39" i="1"/>
  <c r="D39" i="1"/>
  <c r="C39" i="1"/>
  <c r="B39" i="1"/>
  <c r="L38" i="1"/>
  <c r="K38" i="1"/>
  <c r="J38" i="1"/>
  <c r="I38" i="1"/>
  <c r="H38" i="1"/>
  <c r="G38" i="1"/>
  <c r="F38" i="1"/>
  <c r="E38" i="1"/>
  <c r="D38" i="1"/>
  <c r="C38" i="1"/>
  <c r="B38" i="1"/>
  <c r="L37" i="1"/>
  <c r="K37" i="1"/>
  <c r="J37" i="1"/>
  <c r="I37" i="1"/>
  <c r="H37" i="1"/>
  <c r="G37" i="1"/>
  <c r="F37" i="1"/>
  <c r="E37" i="1"/>
  <c r="D37" i="1"/>
  <c r="C37" i="1"/>
  <c r="B37" i="1"/>
  <c r="L36" i="1"/>
  <c r="K36" i="1"/>
  <c r="J36" i="1"/>
  <c r="I36" i="1"/>
  <c r="H36" i="1"/>
  <c r="G36" i="1"/>
  <c r="F36" i="1"/>
  <c r="E36" i="1"/>
  <c r="D36" i="1"/>
  <c r="C36" i="1"/>
  <c r="B36" i="1"/>
  <c r="L35" i="1"/>
  <c r="K35" i="1"/>
  <c r="J35" i="1"/>
  <c r="I35" i="1"/>
  <c r="H35" i="1"/>
  <c r="G35" i="1"/>
  <c r="F35" i="1"/>
  <c r="E35" i="1"/>
  <c r="D35" i="1"/>
  <c r="C35" i="1"/>
  <c r="B35" i="1"/>
  <c r="L34" i="1"/>
  <c r="K34" i="1"/>
  <c r="J34" i="1"/>
  <c r="I34" i="1"/>
  <c r="H34" i="1"/>
  <c r="G34" i="1"/>
  <c r="F34" i="1"/>
  <c r="E34" i="1"/>
  <c r="D34" i="1"/>
  <c r="C34" i="1"/>
  <c r="B34" i="1"/>
  <c r="L33" i="1"/>
  <c r="K33" i="1"/>
  <c r="J33" i="1"/>
  <c r="I33" i="1"/>
  <c r="H33" i="1"/>
  <c r="G33" i="1"/>
  <c r="F33" i="1"/>
  <c r="E33" i="1"/>
  <c r="D33" i="1"/>
  <c r="C33" i="1"/>
  <c r="B33" i="1"/>
  <c r="L32" i="1"/>
  <c r="K32" i="1"/>
  <c r="J32" i="1"/>
  <c r="I32" i="1"/>
  <c r="H32" i="1"/>
  <c r="G32" i="1"/>
  <c r="F32" i="1"/>
  <c r="E32" i="1"/>
  <c r="D32" i="1"/>
  <c r="C32" i="1"/>
  <c r="B32" i="1"/>
  <c r="L31" i="1"/>
  <c r="K31" i="1"/>
  <c r="J31" i="1"/>
  <c r="I31" i="1"/>
  <c r="H31" i="1"/>
  <c r="G31" i="1"/>
  <c r="F31" i="1"/>
  <c r="E31" i="1"/>
  <c r="D31" i="1"/>
  <c r="C31" i="1"/>
  <c r="B31" i="1"/>
  <c r="L30" i="1"/>
  <c r="K30" i="1"/>
  <c r="J30" i="1"/>
  <c r="I30" i="1"/>
  <c r="H30" i="1"/>
  <c r="G30" i="1"/>
  <c r="F30" i="1"/>
  <c r="E30" i="1"/>
  <c r="D30" i="1"/>
  <c r="C30" i="1"/>
  <c r="B30" i="1"/>
  <c r="L29" i="1"/>
  <c r="K29" i="1"/>
  <c r="J29" i="1"/>
  <c r="I29" i="1"/>
  <c r="H29" i="1"/>
  <c r="G29" i="1"/>
  <c r="F29" i="1"/>
  <c r="E29" i="1"/>
  <c r="D29" i="1"/>
  <c r="C29" i="1"/>
  <c r="B29" i="1"/>
  <c r="L28" i="1"/>
  <c r="K28" i="1"/>
  <c r="J28" i="1"/>
  <c r="I28" i="1"/>
  <c r="H28" i="1"/>
  <c r="G28" i="1"/>
  <c r="F28" i="1"/>
  <c r="E28" i="1"/>
  <c r="D28" i="1"/>
  <c r="C28" i="1"/>
  <c r="B28" i="1"/>
  <c r="L27" i="1"/>
  <c r="K27" i="1"/>
  <c r="J27" i="1"/>
  <c r="I27" i="1"/>
  <c r="H27" i="1"/>
  <c r="G27" i="1"/>
  <c r="F27" i="1"/>
  <c r="E27" i="1"/>
  <c r="D27" i="1"/>
  <c r="C27" i="1"/>
  <c r="B27" i="1"/>
  <c r="L26" i="1"/>
  <c r="K26" i="1"/>
  <c r="J26" i="1"/>
  <c r="I26" i="1"/>
  <c r="H26" i="1"/>
  <c r="G26" i="1"/>
  <c r="F26" i="1"/>
  <c r="E26" i="1"/>
  <c r="D26" i="1"/>
  <c r="C26" i="1"/>
  <c r="B26" i="1"/>
  <c r="L25" i="1"/>
  <c r="K25" i="1"/>
  <c r="J25" i="1"/>
  <c r="I25" i="1"/>
  <c r="H25" i="1"/>
  <c r="G25" i="1"/>
  <c r="F25" i="1"/>
  <c r="E25" i="1"/>
  <c r="D25" i="1"/>
  <c r="C25" i="1"/>
  <c r="B25" i="1"/>
  <c r="L24" i="1"/>
  <c r="K24" i="1"/>
  <c r="J24" i="1"/>
  <c r="I24" i="1"/>
  <c r="H24" i="1"/>
  <c r="G24" i="1"/>
  <c r="F24" i="1"/>
  <c r="E24" i="1"/>
  <c r="D24" i="1"/>
  <c r="C24" i="1"/>
  <c r="B24" i="1"/>
  <c r="L23" i="1"/>
  <c r="K23" i="1"/>
  <c r="J23" i="1"/>
  <c r="I23" i="1"/>
  <c r="H23" i="1"/>
  <c r="G23" i="1"/>
  <c r="F23" i="1"/>
  <c r="E23" i="1"/>
  <c r="D23" i="1"/>
  <c r="C23" i="1"/>
  <c r="B23" i="1"/>
  <c r="L22" i="1"/>
  <c r="K22" i="1"/>
  <c r="J22" i="1"/>
  <c r="I22" i="1"/>
  <c r="H22" i="1"/>
  <c r="G22" i="1"/>
  <c r="F22" i="1"/>
  <c r="E22" i="1"/>
  <c r="D22" i="1"/>
  <c r="C22" i="1"/>
  <c r="B22" i="1"/>
  <c r="L21" i="1"/>
  <c r="K21" i="1"/>
  <c r="J21" i="1"/>
  <c r="I21" i="1"/>
  <c r="H21" i="1"/>
  <c r="G21" i="1"/>
  <c r="F21" i="1"/>
  <c r="E21" i="1"/>
  <c r="D21" i="1"/>
  <c r="C21" i="1"/>
  <c r="B21" i="1"/>
  <c r="L20" i="1"/>
  <c r="K20" i="1"/>
  <c r="J20" i="1"/>
  <c r="I20" i="1"/>
  <c r="H20" i="1"/>
  <c r="G20" i="1"/>
  <c r="F20" i="1"/>
  <c r="E20" i="1"/>
  <c r="D20" i="1"/>
  <c r="C20" i="1"/>
  <c r="B20" i="1"/>
  <c r="L19" i="1"/>
  <c r="K19" i="1"/>
  <c r="J19" i="1"/>
  <c r="I19" i="1"/>
  <c r="H19" i="1"/>
  <c r="G19" i="1"/>
  <c r="F19" i="1"/>
  <c r="E19" i="1"/>
  <c r="D19" i="1"/>
  <c r="C19" i="1"/>
  <c r="B19" i="1"/>
  <c r="L18" i="1"/>
  <c r="K18" i="1"/>
  <c r="J18" i="1"/>
  <c r="I18" i="1"/>
  <c r="H18" i="1"/>
  <c r="G18" i="1"/>
  <c r="F18" i="1"/>
  <c r="E18" i="1"/>
  <c r="D18" i="1"/>
  <c r="C18" i="1"/>
  <c r="B18" i="1"/>
  <c r="L17" i="1"/>
  <c r="K17" i="1"/>
  <c r="J17" i="1"/>
  <c r="I17" i="1"/>
  <c r="H17" i="1"/>
  <c r="G17" i="1"/>
  <c r="F17" i="1"/>
  <c r="E17" i="1"/>
  <c r="D17" i="1"/>
  <c r="C17" i="1"/>
  <c r="B17" i="1"/>
  <c r="L16" i="1"/>
  <c r="K16" i="1"/>
  <c r="J16" i="1"/>
  <c r="I16" i="1"/>
  <c r="H16" i="1"/>
  <c r="G16" i="1"/>
  <c r="F16" i="1"/>
  <c r="E16" i="1"/>
  <c r="D16" i="1"/>
  <c r="C16" i="1"/>
  <c r="B16" i="1"/>
  <c r="L15" i="1"/>
  <c r="K15" i="1"/>
  <c r="J15" i="1"/>
  <c r="I15" i="1"/>
  <c r="H15" i="1"/>
  <c r="G15" i="1"/>
  <c r="F15" i="1"/>
  <c r="E15" i="1"/>
  <c r="D15" i="1"/>
  <c r="C15" i="1"/>
  <c r="B15" i="1"/>
  <c r="L14" i="1"/>
  <c r="K14" i="1"/>
  <c r="J14" i="1"/>
  <c r="I14" i="1"/>
  <c r="H14" i="1"/>
  <c r="G14" i="1"/>
  <c r="F14" i="1"/>
  <c r="E14" i="1"/>
  <c r="D14" i="1"/>
  <c r="C14" i="1"/>
  <c r="B14" i="1"/>
  <c r="L13" i="1"/>
  <c r="K13" i="1"/>
  <c r="J13" i="1"/>
  <c r="I13" i="1"/>
  <c r="H13" i="1"/>
  <c r="G13" i="1"/>
  <c r="F13" i="1"/>
  <c r="E13" i="1"/>
  <c r="D13" i="1"/>
  <c r="C13" i="1"/>
  <c r="B13" i="1"/>
  <c r="L12" i="1"/>
  <c r="K12" i="1"/>
  <c r="J12" i="1"/>
  <c r="I12" i="1"/>
  <c r="H12" i="1"/>
  <c r="G12" i="1"/>
  <c r="F12" i="1"/>
  <c r="E12" i="1"/>
  <c r="D12" i="1"/>
  <c r="C12" i="1"/>
  <c r="B12" i="1"/>
  <c r="L11" i="1"/>
  <c r="K11" i="1"/>
  <c r="J11" i="1"/>
  <c r="I11" i="1"/>
  <c r="H11" i="1"/>
  <c r="G11" i="1"/>
  <c r="F11" i="1"/>
  <c r="E11" i="1"/>
  <c r="D11" i="1"/>
  <c r="C11" i="1"/>
  <c r="B11" i="1"/>
  <c r="L10" i="1"/>
  <c r="K10" i="1"/>
  <c r="J10" i="1"/>
  <c r="I10" i="1"/>
  <c r="H10" i="1"/>
  <c r="G10" i="1"/>
  <c r="F10" i="1"/>
  <c r="E10" i="1"/>
  <c r="D10" i="1"/>
  <c r="C10" i="1"/>
  <c r="B10" i="1"/>
  <c r="L9" i="1"/>
  <c r="K9" i="1"/>
  <c r="J9" i="1"/>
  <c r="I9" i="1"/>
  <c r="H9" i="1"/>
  <c r="G9" i="1"/>
  <c r="F9" i="1"/>
  <c r="E9" i="1"/>
  <c r="D9" i="1"/>
  <c r="C9" i="1"/>
  <c r="B9" i="1"/>
  <c r="L8" i="1"/>
  <c r="K8" i="1"/>
  <c r="J8" i="1"/>
  <c r="I8" i="1"/>
  <c r="H8" i="1"/>
  <c r="G8" i="1"/>
  <c r="F8" i="1"/>
  <c r="E8" i="1"/>
  <c r="D8" i="1"/>
  <c r="C8" i="1"/>
  <c r="B8" i="1"/>
  <c r="L7" i="1"/>
  <c r="K7" i="1"/>
  <c r="J7" i="1"/>
  <c r="I7" i="1"/>
  <c r="H7" i="1"/>
  <c r="G7" i="1"/>
  <c r="F7" i="1"/>
  <c r="E7" i="1"/>
  <c r="D7" i="1"/>
  <c r="C7" i="1"/>
  <c r="B7" i="1"/>
  <c r="L6" i="1"/>
  <c r="K6" i="1"/>
  <c r="J6" i="1"/>
  <c r="I6" i="1"/>
  <c r="H6" i="1"/>
  <c r="G6" i="1"/>
  <c r="F6" i="1"/>
  <c r="E6" i="1"/>
  <c r="D6" i="1"/>
  <c r="C6" i="1"/>
  <c r="B6" i="1"/>
  <c r="L5" i="1"/>
  <c r="K5" i="1"/>
  <c r="J5" i="1"/>
  <c r="I5" i="1"/>
  <c r="H5" i="1"/>
  <c r="G5" i="1"/>
  <c r="F5" i="1"/>
  <c r="E5" i="1"/>
  <c r="D5" i="1"/>
  <c r="C5" i="1"/>
  <c r="B5" i="1"/>
  <c r="L4" i="1"/>
  <c r="K4" i="1"/>
  <c r="J4" i="1"/>
  <c r="I4" i="1"/>
  <c r="H4" i="1"/>
  <c r="G4" i="1"/>
  <c r="F4" i="1"/>
  <c r="E4" i="1"/>
  <c r="D4" i="1"/>
  <c r="C4" i="1"/>
  <c r="B4" i="1"/>
  <c r="L3" i="1"/>
  <c r="K3" i="1"/>
  <c r="J3" i="1"/>
  <c r="I3" i="1"/>
  <c r="H3" i="1"/>
  <c r="G3" i="1"/>
  <c r="F3" i="1"/>
  <c r="E3" i="1"/>
  <c r="D3" i="1"/>
  <c r="C3" i="1"/>
  <c r="B3" i="1"/>
</calcChain>
</file>

<file path=xl/sharedStrings.xml><?xml version="1.0" encoding="utf-8"?>
<sst xmlns="http://schemas.openxmlformats.org/spreadsheetml/2006/main" count="371" uniqueCount="371">
  <si>
    <t>SKU</t>
  </si>
  <si>
    <t>Category</t>
  </si>
  <si>
    <t>Model Number</t>
  </si>
  <si>
    <t>Material Group</t>
  </si>
  <si>
    <t>Restricted from Internet</t>
  </si>
  <si>
    <t>Status</t>
  </si>
  <si>
    <t>Product Description Short</t>
  </si>
  <si>
    <t>Product Description Long</t>
  </si>
  <si>
    <t>MSRP</t>
  </si>
  <si>
    <t>COUNTRY OF ORIGIN</t>
  </si>
  <si>
    <t>TAA Compliant</t>
  </si>
  <si>
    <t>LINK</t>
  </si>
  <si>
    <t>Wired Microphones-Recording</t>
  </si>
  <si>
    <t>USB</t>
  </si>
  <si>
    <t>C44-USB</t>
  </si>
  <si>
    <t>5122010-00</t>
  </si>
  <si>
    <t>Perception Range</t>
  </si>
  <si>
    <t>3101H00400</t>
  </si>
  <si>
    <t>3101H00410</t>
  </si>
  <si>
    <t>3101H00420</t>
  </si>
  <si>
    <t>3101H00430</t>
  </si>
  <si>
    <t>3101H00440</t>
  </si>
  <si>
    <t>The C Suite</t>
  </si>
  <si>
    <t>3354X00010</t>
  </si>
  <si>
    <t>2785X00230</t>
  </si>
  <si>
    <t>3185X00010</t>
  </si>
  <si>
    <t>3386X00010</t>
  </si>
  <si>
    <t>3059X00050</t>
  </si>
  <si>
    <t>3059X00060</t>
  </si>
  <si>
    <t>2895H00010</t>
  </si>
  <si>
    <t>2221X00040</t>
  </si>
  <si>
    <t>3185X00110</t>
  </si>
  <si>
    <t>3386X00110</t>
  </si>
  <si>
    <t>3059X00230</t>
  </si>
  <si>
    <t>3059X00240</t>
  </si>
  <si>
    <t>2895H00210</t>
  </si>
  <si>
    <t>Wired Microphones-Live</t>
  </si>
  <si>
    <t>Handheld</t>
  </si>
  <si>
    <t>3100H00140</t>
  </si>
  <si>
    <t>3100H00120</t>
  </si>
  <si>
    <t>3138X00100</t>
  </si>
  <si>
    <t>3438X00010</t>
  </si>
  <si>
    <t>3439X00020</t>
  </si>
  <si>
    <t>3138X00070</t>
  </si>
  <si>
    <t>3138X00090</t>
  </si>
  <si>
    <t>3138X00340</t>
  </si>
  <si>
    <t>3138X00350</t>
  </si>
  <si>
    <t>3139X00010</t>
  </si>
  <si>
    <t>3139X00020</t>
  </si>
  <si>
    <t>Instrument</t>
  </si>
  <si>
    <t>3100H00150</t>
  </si>
  <si>
    <t>3100H00130</t>
  </si>
  <si>
    <t>2571H00040</t>
  </si>
  <si>
    <t>2571H00030</t>
  </si>
  <si>
    <t>2795X00040</t>
  </si>
  <si>
    <t>3063X00020</t>
  </si>
  <si>
    <t>3064X00010</t>
  </si>
  <si>
    <t>3064X00020</t>
  </si>
  <si>
    <t>3065X00010</t>
  </si>
  <si>
    <t>3065X00020</t>
  </si>
  <si>
    <t>2226H00110</t>
  </si>
  <si>
    <t>2815X00050</t>
  </si>
  <si>
    <t>2220X00040</t>
  </si>
  <si>
    <t>3220H00010</t>
  </si>
  <si>
    <t>2581H00150</t>
  </si>
  <si>
    <t>2581H00160</t>
  </si>
  <si>
    <t>2581X00140</t>
  </si>
  <si>
    <t>Headworn</t>
  </si>
  <si>
    <t>6000H50930</t>
  </si>
  <si>
    <t>6000H50940</t>
  </si>
  <si>
    <t>6000H50950</t>
  </si>
  <si>
    <t>3066X00010</t>
  </si>
  <si>
    <t>3066X00020</t>
  </si>
  <si>
    <t>2793H00060</t>
  </si>
  <si>
    <t>3066H00100</t>
  </si>
  <si>
    <t>Lavalier/Lapel</t>
  </si>
  <si>
    <t>2577X00080</t>
  </si>
  <si>
    <t>2577X00120</t>
  </si>
  <si>
    <t>6000H51040</t>
  </si>
  <si>
    <t>2803H00080</t>
  </si>
  <si>
    <t>2793H00100</t>
  </si>
  <si>
    <t>2577X00210</t>
  </si>
  <si>
    <t>2577X00200</t>
  </si>
  <si>
    <t>3241H00040</t>
  </si>
  <si>
    <t>3241H00020</t>
  </si>
  <si>
    <t>3241H00010</t>
  </si>
  <si>
    <t>3242H00030</t>
  </si>
  <si>
    <t>3242H00040</t>
  </si>
  <si>
    <t>Wired Microphones-Install/Contracting</t>
  </si>
  <si>
    <t>Goosenecks and Tabletop</t>
  </si>
  <si>
    <t>6000H51010</t>
  </si>
  <si>
    <t>6000H51020</t>
  </si>
  <si>
    <t>6000H51030</t>
  </si>
  <si>
    <t>2765H00010</t>
  </si>
  <si>
    <t>2765H00450</t>
  </si>
  <si>
    <t>2765H00020</t>
  </si>
  <si>
    <t>3165H00080</t>
  </si>
  <si>
    <t>2765H00400</t>
  </si>
  <si>
    <t>2765H00270</t>
  </si>
  <si>
    <t>3165H00090</t>
  </si>
  <si>
    <t>2765H00460</t>
  </si>
  <si>
    <t>2765H00030</t>
  </si>
  <si>
    <t>2765H00040</t>
  </si>
  <si>
    <t>2765H00080</t>
  </si>
  <si>
    <t>2765H00090</t>
  </si>
  <si>
    <t>2765H00280</t>
  </si>
  <si>
    <t>2765H00410</t>
  </si>
  <si>
    <t>2765H00470</t>
  </si>
  <si>
    <t>3165H00100</t>
  </si>
  <si>
    <t>2965H00110</t>
  </si>
  <si>
    <t>2965H00130</t>
  </si>
  <si>
    <t>2965X00120</t>
  </si>
  <si>
    <t>2965X00140</t>
  </si>
  <si>
    <t>2765H00180</t>
  </si>
  <si>
    <t>2765H00500</t>
  </si>
  <si>
    <t>3165H00500</t>
  </si>
  <si>
    <t>2966H00010</t>
  </si>
  <si>
    <t>2966H00020</t>
  </si>
  <si>
    <t>2966H00030</t>
  </si>
  <si>
    <t>2967H00020</t>
  </si>
  <si>
    <t>2966H00040</t>
  </si>
  <si>
    <t>2765H00200</t>
  </si>
  <si>
    <t>2765X00220</t>
  </si>
  <si>
    <t>2765Z00240</t>
  </si>
  <si>
    <t>3165H00010</t>
  </si>
  <si>
    <t>3165H00030</t>
  </si>
  <si>
    <t>2765H00300</t>
  </si>
  <si>
    <t>6500H00420</t>
  </si>
  <si>
    <t>3165H00290</t>
  </si>
  <si>
    <t>3165H00220</t>
  </si>
  <si>
    <t>2426X00030</t>
  </si>
  <si>
    <t>3165H00150</t>
  </si>
  <si>
    <t>3165H00160</t>
  </si>
  <si>
    <t>3165H00170</t>
  </si>
  <si>
    <t>3361H00080</t>
  </si>
  <si>
    <t>2425H00010</t>
  </si>
  <si>
    <t>2765H00100</t>
  </si>
  <si>
    <t>3165H00250</t>
  </si>
  <si>
    <t>Boundary Mics/PZM</t>
  </si>
  <si>
    <t>2262X00030</t>
  </si>
  <si>
    <t>3177H00010</t>
  </si>
  <si>
    <t>3177H00020</t>
  </si>
  <si>
    <t>5095183-00</t>
  </si>
  <si>
    <t>5095184-00</t>
  </si>
  <si>
    <t>3322H00010</t>
  </si>
  <si>
    <t>3328H00010</t>
  </si>
  <si>
    <t>3327H00010</t>
  </si>
  <si>
    <t>3326H00010</t>
  </si>
  <si>
    <t>3340H00010</t>
  </si>
  <si>
    <t>3325H00010</t>
  </si>
  <si>
    <t>3323H00010</t>
  </si>
  <si>
    <t>3334H00010</t>
  </si>
  <si>
    <t>3333H00010</t>
  </si>
  <si>
    <t>3332H00010</t>
  </si>
  <si>
    <t>3331H00010</t>
  </si>
  <si>
    <t>3329H00010</t>
  </si>
  <si>
    <t>3330H00010</t>
  </si>
  <si>
    <t>Conferencing Systems and Accessories</t>
  </si>
  <si>
    <t>2965H00150</t>
  </si>
  <si>
    <t>2965H00160</t>
  </si>
  <si>
    <t>6500H00030</t>
  </si>
  <si>
    <t>6500H00150</t>
  </si>
  <si>
    <t>6500H00160</t>
  </si>
  <si>
    <t>6500H00170</t>
  </si>
  <si>
    <t>6500H00200</t>
  </si>
  <si>
    <t>6500H00210</t>
  </si>
  <si>
    <t>3361H00090</t>
  </si>
  <si>
    <t>3361H00160</t>
  </si>
  <si>
    <t>3361H00110</t>
  </si>
  <si>
    <t>3361H00120</t>
  </si>
  <si>
    <t>3361H00130</t>
  </si>
  <si>
    <t>3361H00140</t>
  </si>
  <si>
    <t>3361H00150</t>
  </si>
  <si>
    <t>3361H00170</t>
  </si>
  <si>
    <t>6500H00310</t>
  </si>
  <si>
    <t>3361H00210</t>
  </si>
  <si>
    <t>3361H00220</t>
  </si>
  <si>
    <t>3361H00230</t>
  </si>
  <si>
    <t>3361H00240</t>
  </si>
  <si>
    <t>3361H00250</t>
  </si>
  <si>
    <t>3361H00340</t>
  </si>
  <si>
    <t>6500H00220</t>
  </si>
  <si>
    <t>Microlite</t>
  </si>
  <si>
    <t>3241H00050</t>
  </si>
  <si>
    <t>6500H00290</t>
  </si>
  <si>
    <t>6500H00320</t>
  </si>
  <si>
    <t>6500H00330</t>
  </si>
  <si>
    <t>6500H00340</t>
  </si>
  <si>
    <t>6500H00350</t>
  </si>
  <si>
    <t>6500H00410</t>
  </si>
  <si>
    <t>6500H00360</t>
  </si>
  <si>
    <t>6500H00370</t>
  </si>
  <si>
    <t>6500H00380</t>
  </si>
  <si>
    <t>6500H00390</t>
  </si>
  <si>
    <t>6500H00400</t>
  </si>
  <si>
    <t>6500H00580</t>
  </si>
  <si>
    <t>6500H00590</t>
  </si>
  <si>
    <t>7615H06050</t>
  </si>
  <si>
    <t>2955H00480</t>
  </si>
  <si>
    <t>6000H60010</t>
  </si>
  <si>
    <t>6000H63010</t>
  </si>
  <si>
    <t>6000H05710</t>
  </si>
  <si>
    <t>6000H10080</t>
  </si>
  <si>
    <t>6500H00430</t>
  </si>
  <si>
    <t>6500H00450</t>
  </si>
  <si>
    <t>6500H00460</t>
  </si>
  <si>
    <t>6500H00540</t>
  </si>
  <si>
    <t>6500H00550</t>
  </si>
  <si>
    <t>6500H00560</t>
  </si>
  <si>
    <t>6500H00570</t>
  </si>
  <si>
    <t>6500H00470</t>
  </si>
  <si>
    <t>6500H00480</t>
  </si>
  <si>
    <t>3244Z00010</t>
  </si>
  <si>
    <t>Wireless</t>
  </si>
  <si>
    <t>Perception</t>
  </si>
  <si>
    <t>3245H00010</t>
  </si>
  <si>
    <t>3246H00010</t>
  </si>
  <si>
    <t>3247H00010</t>
  </si>
  <si>
    <t>3248X00010</t>
  </si>
  <si>
    <t>3249H00010</t>
  </si>
  <si>
    <t>3250H00010</t>
  </si>
  <si>
    <t>3251H00010</t>
  </si>
  <si>
    <t>WMS 40</t>
  </si>
  <si>
    <t>3347X00110</t>
  </si>
  <si>
    <t>3347X00120</t>
  </si>
  <si>
    <t>3347X00130</t>
  </si>
  <si>
    <t>3347X00140</t>
  </si>
  <si>
    <t>3348H00110</t>
  </si>
  <si>
    <t>3348H00120</t>
  </si>
  <si>
    <t>3348H00130</t>
  </si>
  <si>
    <t>3348H00140</t>
  </si>
  <si>
    <t>3350X00050</t>
  </si>
  <si>
    <t>3350X00060</t>
  </si>
  <si>
    <t>3351H00050</t>
  </si>
  <si>
    <t>3351H00060</t>
  </si>
  <si>
    <t>3352X00050</t>
  </si>
  <si>
    <t>3352X00060</t>
  </si>
  <si>
    <t>WMS 420</t>
  </si>
  <si>
    <t>3411X00010</t>
  </si>
  <si>
    <t>3412H00010</t>
  </si>
  <si>
    <t>3413H00010</t>
  </si>
  <si>
    <t>3414H00010</t>
  </si>
  <si>
    <t>3415H00010</t>
  </si>
  <si>
    <t>3416H00010</t>
  </si>
  <si>
    <t>WMS 470</t>
  </si>
  <si>
    <t>3300H00150</t>
  </si>
  <si>
    <t>3300H00160</t>
  </si>
  <si>
    <t>3301X00170</t>
  </si>
  <si>
    <t>3301X00180</t>
  </si>
  <si>
    <t>3301X00370</t>
  </si>
  <si>
    <t>3301X00380</t>
  </si>
  <si>
    <t>3302H00170</t>
  </si>
  <si>
    <t>3302H00180</t>
  </si>
  <si>
    <t>3305X00370</t>
  </si>
  <si>
    <t>3305X00380</t>
  </si>
  <si>
    <t>3306X00370</t>
  </si>
  <si>
    <t>3306X00380</t>
  </si>
  <si>
    <t>3307H00370</t>
  </si>
  <si>
    <t>3307H00380</t>
  </si>
  <si>
    <t>3308H00370</t>
  </si>
  <si>
    <t>3308H00380</t>
  </si>
  <si>
    <t>3309H00370</t>
  </si>
  <si>
    <t>3309H00380</t>
  </si>
  <si>
    <t>WMS 4500</t>
  </si>
  <si>
    <t>3201H00280</t>
  </si>
  <si>
    <t>3201H00300</t>
  </si>
  <si>
    <t>3202H00300</t>
  </si>
  <si>
    <t>3203H00300</t>
  </si>
  <si>
    <t>3205Z00280</t>
  </si>
  <si>
    <t>DMS 100/300</t>
  </si>
  <si>
    <t>5100247-00</t>
  </si>
  <si>
    <t>5100248-00</t>
  </si>
  <si>
    <t>5100252-00</t>
  </si>
  <si>
    <t>5100253-00</t>
  </si>
  <si>
    <t>DMS 800</t>
  </si>
  <si>
    <t>3382H00100</t>
  </si>
  <si>
    <t>3381H00100</t>
  </si>
  <si>
    <t>3380H00100</t>
  </si>
  <si>
    <t>3383H00010</t>
  </si>
  <si>
    <t>3383H00110</t>
  </si>
  <si>
    <t>6500H00500</t>
  </si>
  <si>
    <t>3383H00310</t>
  </si>
  <si>
    <t>Tetrad</t>
  </si>
  <si>
    <t>3456H00030</t>
  </si>
  <si>
    <t>3457H00050</t>
  </si>
  <si>
    <t>6500H00510</t>
  </si>
  <si>
    <t>IVM 45000 IEM</t>
  </si>
  <si>
    <t>Wireless Accessories</t>
  </si>
  <si>
    <t>3082X00010</t>
  </si>
  <si>
    <t>3082X00020</t>
  </si>
  <si>
    <t>3438X00030</t>
  </si>
  <si>
    <t>3082X00030</t>
  </si>
  <si>
    <t>3439X00030</t>
  </si>
  <si>
    <t>3009H00140</t>
  </si>
  <si>
    <t>3296H00010</t>
  </si>
  <si>
    <t>3296H00050</t>
  </si>
  <si>
    <t>2634H00330</t>
  </si>
  <si>
    <t>2634H00340</t>
  </si>
  <si>
    <t>3009H00170</t>
  </si>
  <si>
    <t>3009H00180</t>
  </si>
  <si>
    <t>3009H00210</t>
  </si>
  <si>
    <t>2997Z00040</t>
  </si>
  <si>
    <t>2999H00150</t>
  </si>
  <si>
    <t>3004H00030</t>
  </si>
  <si>
    <t>3009H00130</t>
  </si>
  <si>
    <t>2887X00060</t>
  </si>
  <si>
    <t>2934H00010</t>
  </si>
  <si>
    <t>6500H00520</t>
  </si>
  <si>
    <t>6500H00530</t>
  </si>
  <si>
    <t>3158H00050</t>
  </si>
  <si>
    <t>3158H00150</t>
  </si>
  <si>
    <t>7801H00110</t>
  </si>
  <si>
    <t>7615H06110</t>
  </si>
  <si>
    <t>7615H06130</t>
  </si>
  <si>
    <t>2455H00620</t>
  </si>
  <si>
    <t>6000H02050</t>
  </si>
  <si>
    <t>6000H02060</t>
  </si>
  <si>
    <t>Headphones</t>
  </si>
  <si>
    <t>6000H01900</t>
  </si>
  <si>
    <t>3169H00030</t>
  </si>
  <si>
    <t>3103H00030</t>
  </si>
  <si>
    <t>2058X00130</t>
  </si>
  <si>
    <t>2058X00190</t>
  </si>
  <si>
    <t>2470X00190</t>
  </si>
  <si>
    <t>K361</t>
  </si>
  <si>
    <t>K361BT</t>
  </si>
  <si>
    <t>K371</t>
  </si>
  <si>
    <t>K371BT</t>
  </si>
  <si>
    <t>3280H00130</t>
  </si>
  <si>
    <t>2458X00100</t>
  </si>
  <si>
    <t>2458X00180</t>
  </si>
  <si>
    <t>2458X00190</t>
  </si>
  <si>
    <t>2458X00140</t>
  </si>
  <si>
    <t>3458X00010</t>
  </si>
  <si>
    <t>3458X00050</t>
  </si>
  <si>
    <t>3446H00010</t>
  </si>
  <si>
    <t>Headsets</t>
  </si>
  <si>
    <t>3446H00020</t>
  </si>
  <si>
    <t>2955X00260</t>
  </si>
  <si>
    <t>2955X00270</t>
  </si>
  <si>
    <t>2955X00280</t>
  </si>
  <si>
    <t>2955X00290</t>
  </si>
  <si>
    <t>2955X00310</t>
  </si>
  <si>
    <t>2955X00320</t>
  </si>
  <si>
    <t>2955X00330</t>
  </si>
  <si>
    <t>2955H00460</t>
  </si>
  <si>
    <t>2955H00470</t>
  </si>
  <si>
    <t>3169H00020</t>
  </si>
  <si>
    <t>2955H00490</t>
  </si>
  <si>
    <t>2955H00500</t>
  </si>
  <si>
    <t>Headphone Amplifiers</t>
  </si>
  <si>
    <t>3450H00010</t>
  </si>
  <si>
    <t>3450H00030</t>
  </si>
  <si>
    <t>3450H00050</t>
  </si>
  <si>
    <t>Digital Microphone Mixers</t>
  </si>
  <si>
    <t>6500H00240</t>
  </si>
  <si>
    <t>6000H19040</t>
  </si>
  <si>
    <t>Misc Accessories</t>
  </si>
  <si>
    <t>6001H06320</t>
  </si>
  <si>
    <t>2455H00500</t>
  </si>
  <si>
    <t>6000H03080</t>
  </si>
  <si>
    <t>6000H06240</t>
  </si>
  <si>
    <t>6000H10100</t>
  </si>
  <si>
    <t>7801H00120</t>
  </si>
  <si>
    <t>3457X00060</t>
  </si>
  <si>
    <t>2231H00220</t>
  </si>
  <si>
    <t>2568Z40010</t>
  </si>
  <si>
    <t>2366Z06010</t>
  </si>
  <si>
    <t>2416Z01020</t>
  </si>
  <si>
    <t>3009Z00120</t>
  </si>
  <si>
    <t>3170H00020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</si>
</sst>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quot;€&quot;\ * #,##0.00_-;\-&quot;€&quot;\ * #,##0.00_-;_-&quot;€&quot;\ * &quot;-&quot;??_-;_-@_-"/>
    <numFmt numFmtId="166" formatCode="_-* #,##0.00_-;\-* #,##0.00_-;_-* &quot;-&quot;??_-;_-@_-"/>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u/>
      <sz val="10"/>
      <color indexed="12"/>
      <name val="Arial"/>
      <family val="2"/>
    </font>
    <font>
      <u/>
      <sz val="11"/>
      <color indexed="12"/>
      <name val="Aptos Narrow"/>
      <family val="2"/>
      <scheme val="minor"/>
    </font>
    <font>
      <b/>
      <sz val="11"/>
      <color theme="0"/>
      <name val="Calibri"/>
      <family val="2"/>
    </font>
    <font>
      <b/>
      <sz val="11"/>
      <name val="Calibri"/>
      <family val="2"/>
    </font>
    <font>
      <u/>
      <sz val="10"/>
      <color indexed="12"/>
      <name val="Verdana"/>
      <family val="2"/>
    </font>
    <font>
      <b/>
      <i/>
      <sz val="11"/>
      <color theme="1"/>
      <name val="Aptos Narrow"/>
      <family val="2"/>
      <scheme val="minor"/>
    </font>
    <font>
      <b/>
      <sz val="11"/>
      <color theme="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rgb="FFFFFFCC"/>
        <bgColor theme="4"/>
      </patternFill>
    </fill>
  </fills>
  <borders count="1">
    <border>
      <left/>
      <right/>
      <top/>
      <bottom/>
      <diagonal/>
    </border>
  </borders>
  <cellStyleXfs count="5">
    <xf numFmtId="0" fontId="0" fillId="0" borderId="0"/>
    <xf numFmtId="44" fontId="1" fillId="0" borderId="0" applyFont="0" applyFill="0" applyBorder="0" applyAlignment="0" applyProtection="0"/>
    <xf numFmtId="165"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29">
    <xf numFmtId="0" fontId="0" fillId="0" borderId="0" xfId="0"/>
    <xf numFmtId="0" fontId="2"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166" fontId="4" fillId="2" borderId="0" xfId="2" applyNumberFormat="1" applyFont="1" applyFill="1" applyBorder="1" applyAlignment="1">
      <alignment vertical="center" wrapText="1"/>
    </xf>
    <xf numFmtId="44" fontId="4" fillId="2" borderId="0" xfId="2" applyNumberFormat="1" applyFont="1" applyFill="1" applyBorder="1" applyAlignment="1">
      <alignment horizontal="left" vertical="center" wrapText="1"/>
    </xf>
    <xf numFmtId="44" fontId="3" fillId="2" borderId="0" xfId="1" applyFont="1" applyFill="1" applyBorder="1" applyAlignment="1">
      <alignment horizontal="center" vertical="center" wrapText="1"/>
    </xf>
    <xf numFmtId="0" fontId="0" fillId="2" borderId="0" xfId="0" applyFill="1" applyAlignment="1">
      <alignment vertical="center"/>
    </xf>
    <xf numFmtId="0" fontId="6" fillId="2" borderId="0" xfId="3" applyFont="1" applyFill="1" applyBorder="1" applyAlignment="1" applyProtection="1">
      <alignment horizontal="center" vertical="center"/>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44" fontId="8" fillId="4" borderId="0" xfId="1" applyFont="1" applyFill="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44" fontId="1" fillId="0" borderId="0" xfId="1" applyFont="1" applyAlignment="1">
      <alignment horizontal="center" vertical="center"/>
    </xf>
    <xf numFmtId="40" fontId="0" fillId="0" borderId="0" xfId="0" applyNumberFormat="1" applyAlignment="1">
      <alignment horizontal="center" vertical="center"/>
    </xf>
    <xf numFmtId="0" fontId="6" fillId="0" borderId="0" xfId="4" applyFont="1" applyFill="1" applyBorder="1" applyAlignment="1" applyProtection="1">
      <alignment horizontal="left" vertical="center"/>
    </xf>
    <xf numFmtId="0" fontId="10" fillId="0" borderId="0" xfId="0" applyFont="1" applyAlignment="1">
      <alignment horizontal="left" vertical="center"/>
    </xf>
    <xf numFmtId="0" fontId="2"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44" fontId="0" fillId="0" borderId="0" xfId="0" applyNumberFormat="1" applyAlignment="1">
      <alignment vertical="center"/>
    </xf>
    <xf numFmtId="44" fontId="10" fillId="0" borderId="0" xfId="0" applyNumberFormat="1" applyFont="1" applyAlignment="1">
      <alignment vertical="center"/>
    </xf>
    <xf numFmtId="44" fontId="0" fillId="0" borderId="0" xfId="1" applyFont="1" applyAlignment="1">
      <alignment horizontal="center" vertical="center" wrapText="1"/>
    </xf>
    <xf numFmtId="0" fontId="6" fillId="0" borderId="0" xfId="3" applyFont="1" applyBorder="1" applyAlignment="1" applyProtection="1">
      <alignment horizontal="left" vertical="center"/>
    </xf>
  </cellXfs>
  <cellStyles count="5">
    <cellStyle name="Currency" xfId="1" builtinId="4"/>
    <cellStyle name="Currency 5" xfId="2" xr:uid="{065DFDE9-5F5E-4E59-9DAC-3198867E3F73}"/>
    <cellStyle name="Hyperlink" xfId="4" builtinId="8"/>
    <cellStyle name="Hyperlink 2" xfId="3" xr:uid="{998D2E03-5C98-4B33-9689-9656A449F9A8}"/>
    <cellStyle name="Normal" xfId="0" builtinId="0"/>
  </cellStyles>
  <dxfs count="18">
    <dxf>
      <font>
        <b val="0"/>
        <i val="0"/>
        <strike val="0"/>
        <condense val="0"/>
        <extend val="0"/>
        <outline val="0"/>
        <shadow val="0"/>
        <u/>
        <vertAlign val="baseline"/>
        <sz val="11"/>
        <color indexed="12"/>
        <name val="Aptos Narrow"/>
        <family val="2"/>
        <scheme val="minor"/>
      </font>
      <numFmt numFmtId="8" formatCode="#,##0.00_);[Red]\(#,##0.00\)"/>
      <fill>
        <patternFill patternType="none">
          <fgColor indexed="64"/>
          <bgColor indexed="65"/>
        </patternFill>
      </fill>
      <alignment horizontal="left" vertical="center" textRotation="0" wrapText="0" indent="0" justifyLastLine="0" shrinkToFit="0" readingOrder="0"/>
      <protection locked="1" hidden="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1231900</xdr:colOff>
      <xdr:row>1</xdr:row>
      <xdr:rowOff>114300</xdr:rowOff>
    </xdr:to>
    <xdr:pic>
      <xdr:nvPicPr>
        <xdr:cNvPr id="2" name="Picture 1">
          <a:extLst>
            <a:ext uri="{FF2B5EF4-FFF2-40B4-BE49-F238E27FC236}">
              <a16:creationId xmlns:a16="http://schemas.microsoft.com/office/drawing/2014/main" id="{D526197E-8F11-4616-B633-9E42F040F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190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21B26C-1EF3-469B-AF0E-E082D84E9180}" name="Table1" displayName="Table1" ref="A2:L361" totalsRowShown="0" headerRowDxfId="13" dataDxfId="12">
  <autoFilter ref="A2:L361" xr:uid="{8B21B26C-1EF3-469B-AF0E-E082D84E9180}"/>
  <tableColumns count="12">
    <tableColumn id="1" xr3:uid="{2C3B329B-FE36-48DF-A2D7-0E72E84EE0BE}" name="SKU" dataDxfId="11"/>
    <tableColumn id="2" xr3:uid="{7D92876E-D69E-4D22-869A-168133D2B294}" name="Category" dataDxfId="10">
      <calculatedColumnFormula>(IF((VLOOKUP(Table1[[#This Row],[SKU]],'[1]All Skus'!$A:$AJ,2,FALSE))="AKG",(VLOOKUP(Table1[[#This Row],[SKU]],'[1]All Skus'!$A:$AJ,3,FALSE)), ""))</calculatedColumnFormula>
    </tableColumn>
    <tableColumn id="3" xr3:uid="{FE972CF3-E4F3-4028-AC66-C165449E753C}" name="Model Number" dataDxfId="9">
      <calculatedColumnFormula>(IF((VLOOKUP(Table1[[#This Row],[SKU]],'[1]All Skus'!$A:$AJ,2,FALSE))="AKG",(VLOOKUP(Table1[[#This Row],[SKU]],'[1]All Skus'!$A:$AJ,4,FALSE)),""))</calculatedColumnFormula>
    </tableColumn>
    <tableColumn id="4" xr3:uid="{0D06EB37-A293-4B4E-A106-1DFA95C65786}" name="Material Group" dataDxfId="8">
      <calculatedColumnFormula>(IF((VLOOKUP(Table1[[#This Row],[SKU]],'[1]All Skus'!$A:$AJ,2,FALSE))="AKG",(VLOOKUP(Table1[[#This Row],[SKU]],'[1]All Skus'!$A:$AJ,5,FALSE)),""))</calculatedColumnFormula>
    </tableColumn>
    <tableColumn id="5" xr3:uid="{7961D5EF-8F6C-4057-9330-DE597CAFEAF9}" name="Restricted from Internet" dataDxfId="7">
      <calculatedColumnFormula>(IF((VLOOKUP(Table1[[#This Row],[SKU]],'[1]All Skus'!$A:$AJ,2,FALSE))="AKG",(VLOOKUP(Table1[[#This Row],[SKU]],'[1]All Skus'!$A:$AJ,6,FALSE)),""))</calculatedColumnFormula>
    </tableColumn>
    <tableColumn id="6" xr3:uid="{122B91CE-3D07-477E-9715-B88242B5F2B2}" name="Status" dataDxfId="6">
      <calculatedColumnFormula>(IF((VLOOKUP(Table1[[#This Row],[SKU]],'[1]All Skus'!$A:$AJ,2,FALSE))="AKG",(VLOOKUP(Table1[[#This Row],[SKU]],'[1]All Skus'!$A:$AJ,7,FALSE)),""))</calculatedColumnFormula>
    </tableColumn>
    <tableColumn id="7" xr3:uid="{0F31C546-82CE-46D3-BA51-0853188AC0D8}" name="Product Description Short" dataDxfId="5">
      <calculatedColumnFormula>(IF((VLOOKUP(Table1[[#This Row],[SKU]],'[1]All Skus'!$A:$AJ,2,FALSE))="AKG",(VLOOKUP(Table1[[#This Row],[SKU]],'[1]All Skus'!$A:$AJ,8,FALSE)),""))</calculatedColumnFormula>
    </tableColumn>
    <tableColumn id="8" xr3:uid="{09C7E2E8-CF15-476A-BC1B-772C491DDFA0}" name="Product Description Long" dataDxfId="4">
      <calculatedColumnFormula>(IF((VLOOKUP(Table1[[#This Row],[SKU]],'[1]All Skus'!$A:$AJ,2,FALSE))="AKG",(VLOOKUP(Table1[[#This Row],[SKU]],'[1]All Skus'!$A:$AJ,9,FALSE)),""))</calculatedColumnFormula>
    </tableColumn>
    <tableColumn id="13" xr3:uid="{D90F65CF-9939-44BC-A7E0-CDCC25E7BE67}" name="MSRP" dataDxfId="3" dataCellStyle="Currency">
      <calculatedColumnFormula>(IF((VLOOKUP(Table1[[#This Row],[SKU]],'[1]All Skus'!$A:$AJ,2,FALSE))="AKG",(VLOOKUP(Table1[[#This Row],[SKU]],'[1]All Skus'!$A:$AJ,10,FALSE)),""))</calculatedColumnFormula>
    </tableColumn>
    <tableColumn id="24" xr3:uid="{AFA05286-DE84-4741-AF55-728FCDC00FAD}" name="COUNTRY OF ORIGIN" dataDxfId="2">
      <calculatedColumnFormula>(IF((VLOOKUP(Table1[[#This Row],[SKU]],'[1]All Skus'!$A:$AJ,2,FALSE))="AKG",(VLOOKUP(Table1[[#This Row],[SKU]],'[1]All Skus'!$A:$AJ,22,FALSE)),""))</calculatedColumnFormula>
    </tableColumn>
    <tableColumn id="25" xr3:uid="{1F69ED16-05DD-4CCB-BE16-D8B137E47645}" name="TAA Compliant" dataDxfId="1">
      <calculatedColumnFormula>(IF((VLOOKUP(Table1[[#This Row],[SKU]],'[1]All Skus'!$A:$AJ,2,FALSE))="AKG",(VLOOKUP(Table1[[#This Row],[SKU]],'[1]All Skus'!$A:$AJ,23,FALSE)),""))</calculatedColumnFormula>
    </tableColumn>
    <tableColumn id="26" xr3:uid="{FF157A3E-9012-413A-BF69-E8182E50ECD5}" name="LINK" dataDxfId="0" dataCellStyle="Hyperlink">
      <calculatedColumnFormula>HYPERLINK((IF((VLOOKUP(Table1[[#This Row],[SKU]],'[1]All Skus'!$A:$AJ,2,FALSE))="AKG",(VLOOKUP(Table1[[#This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ED72E-C620-4A86-8B3D-490375B13F40}">
  <dimension ref="A1:L361"/>
  <sheetViews>
    <sheetView tabSelected="1" workbookViewId="0">
      <selection sqref="A1:XFD1048576"/>
    </sheetView>
  </sheetViews>
  <sheetFormatPr defaultColWidth="8.88671875" defaultRowHeight="40.799999999999997" customHeight="1" x14ac:dyDescent="0.3"/>
  <cols>
    <col min="1" max="1" width="32.33203125" style="22" customWidth="1"/>
    <col min="2" max="2" width="27.5546875" style="14" customWidth="1"/>
    <col min="3" max="3" width="25.88671875" style="15" customWidth="1"/>
    <col min="4" max="4" width="20.88671875" style="15" customWidth="1"/>
    <col min="5" max="5" width="19.44140625" style="15" customWidth="1"/>
    <col min="6" max="6" width="16.5546875" style="22" customWidth="1"/>
    <col min="7" max="7" width="39.44140625" style="14" customWidth="1"/>
    <col min="8" max="8" width="60.109375" style="17" customWidth="1"/>
    <col min="9" max="9" width="13.6640625" style="27" customWidth="1"/>
    <col min="10" max="10" width="18.44140625" style="14" customWidth="1"/>
    <col min="11" max="11" width="20.5546875" style="14" customWidth="1"/>
    <col min="12" max="12" width="47.33203125" style="28" customWidth="1"/>
    <col min="13" max="16384" width="8.88671875" style="14"/>
  </cols>
  <sheetData>
    <row r="1" spans="1:12" s="7" customFormat="1" ht="40.799999999999997" customHeight="1" x14ac:dyDescent="0.3">
      <c r="A1" s="1"/>
      <c r="B1" s="2"/>
      <c r="C1" s="3"/>
      <c r="D1" s="3"/>
      <c r="E1" s="3"/>
      <c r="F1" s="1"/>
      <c r="G1" s="4"/>
      <c r="H1" s="5"/>
      <c r="I1" s="6"/>
      <c r="L1" s="8"/>
    </row>
    <row r="2" spans="1:12" s="12" customFormat="1" ht="40.799999999999997" customHeight="1" x14ac:dyDescent="0.3">
      <c r="A2" s="9" t="s">
        <v>0</v>
      </c>
      <c r="B2" s="10" t="s">
        <v>1</v>
      </c>
      <c r="C2" s="10" t="s">
        <v>2</v>
      </c>
      <c r="D2" s="10" t="s">
        <v>3</v>
      </c>
      <c r="E2" s="10" t="s">
        <v>4</v>
      </c>
      <c r="F2" s="10" t="s">
        <v>5</v>
      </c>
      <c r="G2" s="10" t="s">
        <v>6</v>
      </c>
      <c r="H2" s="10" t="s">
        <v>7</v>
      </c>
      <c r="I2" s="11" t="s">
        <v>8</v>
      </c>
      <c r="J2" s="10" t="s">
        <v>9</v>
      </c>
      <c r="K2" s="10" t="s">
        <v>10</v>
      </c>
      <c r="L2" s="10" t="s">
        <v>11</v>
      </c>
    </row>
    <row r="3" spans="1:12" ht="40.799999999999997" customHeight="1" x14ac:dyDescent="0.3">
      <c r="A3" s="13" t="s">
        <v>12</v>
      </c>
      <c r="B3" s="14">
        <f>(IF((VLOOKUP(Table1[[#This Row],[SKU]],'[1]All Skus'!$A:$AJ,2,FALSE))="AKG",(VLOOKUP(Table1[[#This Row],[SKU]],'[1]All Skus'!$A:$AJ,3,FALSE)), ""))</f>
        <v>0</v>
      </c>
      <c r="C3" s="15">
        <f>(IF((VLOOKUP(Table1[[#This Row],[SKU]],'[1]All Skus'!$A:$AJ,2,FALSE))="AKG",(VLOOKUP(Table1[[#This Row],[SKU]],'[1]All Skus'!$A:$AJ,4,FALSE)),""))</f>
        <v>0</v>
      </c>
      <c r="D3" s="15">
        <f>(IF((VLOOKUP(Table1[[#This Row],[SKU]],'[1]All Skus'!$A:$AJ,2,FALSE))="AKG",(VLOOKUP(Table1[[#This Row],[SKU]],'[1]All Skus'!$A:$AJ,5,FALSE)),""))</f>
        <v>0</v>
      </c>
      <c r="E3" s="15">
        <f>(IF((VLOOKUP(Table1[[#This Row],[SKU]],'[1]All Skus'!$A:$AJ,2,FALSE))="AKG",(VLOOKUP(Table1[[#This Row],[SKU]],'[1]All Skus'!$A:$AJ,6,FALSE)),""))</f>
        <v>0</v>
      </c>
      <c r="F3" s="15">
        <f>(IF((VLOOKUP(Table1[[#This Row],[SKU]],'[1]All Skus'!$A:$AJ,2,FALSE))="AKG",(VLOOKUP(Table1[[#This Row],[SKU]],'[1]All Skus'!$A:$AJ,7,FALSE)),""))</f>
        <v>0</v>
      </c>
      <c r="G3" s="16">
        <f>(IF((VLOOKUP(Table1[[#This Row],[SKU]],'[1]All Skus'!$A:$AJ,2,FALSE))="AKG",(VLOOKUP(Table1[[#This Row],[SKU]],'[1]All Skus'!$A:$AJ,8,FALSE)),""))</f>
        <v>0</v>
      </c>
      <c r="H3" s="17">
        <f>(IF((VLOOKUP(Table1[[#This Row],[SKU]],'[1]All Skus'!$A:$AJ,2,FALSE))="AKG",(VLOOKUP(Table1[[#This Row],[SKU]],'[1]All Skus'!$A:$AJ,9,FALSE)),""))</f>
        <v>0</v>
      </c>
      <c r="I3" s="18">
        <f>(IF((VLOOKUP(Table1[[#This Row],[SKU]],'[1]All Skus'!$A:$AJ,2,FALSE))="AKG",(VLOOKUP(Table1[[#This Row],[SKU]],'[1]All Skus'!$A:$AJ,10,FALSE)),""))</f>
        <v>0</v>
      </c>
      <c r="J3" s="19">
        <f>(IF((VLOOKUP(Table1[[#This Row],[SKU]],'[1]All Skus'!$A:$AJ,2,FALSE))="AKG",(VLOOKUP(Table1[[#This Row],[SKU]],'[1]All Skus'!$A:$AJ,22,FALSE)),""))</f>
        <v>0</v>
      </c>
      <c r="K3" s="19">
        <f>(IF((VLOOKUP(Table1[[#This Row],[SKU]],'[1]All Skus'!$A:$AJ,2,FALSE))="AKG",(VLOOKUP(Table1[[#This Row],[SKU]],'[1]All Skus'!$A:$AJ,23,FALSE)),""))</f>
        <v>0</v>
      </c>
      <c r="L3" s="20" t="str">
        <f>HYPERLINK((IF((VLOOKUP(Table1[[#This Row],[SKU]],'[1]All Skus'!$A:$AJ,2,FALSE))="AKG",(VLOOKUP(Table1[[#This Row],[SKU]],'[1]All Skus'!$A:$AJ,24,FALSE)),"")))</f>
        <v/>
      </c>
    </row>
    <row r="4" spans="1:12" ht="40.799999999999997" customHeight="1" x14ac:dyDescent="0.3">
      <c r="A4" s="21" t="s">
        <v>13</v>
      </c>
      <c r="B4" s="14">
        <f>(IF((VLOOKUP(Table1[[#This Row],[SKU]],'[1]All Skus'!$A:$AJ,2,FALSE))="AKG",(VLOOKUP(Table1[[#This Row],[SKU]],'[1]All Skus'!$A:$AJ,3,FALSE)), ""))</f>
        <v>0</v>
      </c>
      <c r="C4" s="15">
        <f>(IF((VLOOKUP(Table1[[#This Row],[SKU]],'[1]All Skus'!$A:$AJ,2,FALSE))="AKG",(VLOOKUP(Table1[[#This Row],[SKU]],'[1]All Skus'!$A:$AJ,4,FALSE)),""))</f>
        <v>0</v>
      </c>
      <c r="D4" s="15">
        <f>(IF((VLOOKUP(Table1[[#This Row],[SKU]],'[1]All Skus'!$A:$AJ,2,FALSE))="AKG",(VLOOKUP(Table1[[#This Row],[SKU]],'[1]All Skus'!$A:$AJ,5,FALSE)),""))</f>
        <v>0</v>
      </c>
      <c r="E4" s="15">
        <f>(IF((VLOOKUP(Table1[[#This Row],[SKU]],'[1]All Skus'!$A:$AJ,2,FALSE))="AKG",(VLOOKUP(Table1[[#This Row],[SKU]],'[1]All Skus'!$A:$AJ,6,FALSE)),""))</f>
        <v>0</v>
      </c>
      <c r="F4" s="15">
        <f>(IF((VLOOKUP(Table1[[#This Row],[SKU]],'[1]All Skus'!$A:$AJ,2,FALSE))="AKG",(VLOOKUP(Table1[[#This Row],[SKU]],'[1]All Skus'!$A:$AJ,7,FALSE)),""))</f>
        <v>0</v>
      </c>
      <c r="G4" s="16">
        <f>(IF((VLOOKUP(Table1[[#This Row],[SKU]],'[1]All Skus'!$A:$AJ,2,FALSE))="AKG",(VLOOKUP(Table1[[#This Row],[SKU]],'[1]All Skus'!$A:$AJ,8,FALSE)),""))</f>
        <v>0</v>
      </c>
      <c r="H4" s="17">
        <f>(IF((VLOOKUP(Table1[[#This Row],[SKU]],'[1]All Skus'!$A:$AJ,2,FALSE))="AKG",(VLOOKUP(Table1[[#This Row],[SKU]],'[1]All Skus'!$A:$AJ,9,FALSE)),""))</f>
        <v>0</v>
      </c>
      <c r="I4" s="18">
        <f>(IF((VLOOKUP(Table1[[#This Row],[SKU]],'[1]All Skus'!$A:$AJ,2,FALSE))="AKG",(VLOOKUP(Table1[[#This Row],[SKU]],'[1]All Skus'!$A:$AJ,10,FALSE)),""))</f>
        <v>0</v>
      </c>
      <c r="J4" s="19">
        <f>(IF((VLOOKUP(Table1[[#This Row],[SKU]],'[1]All Skus'!$A:$AJ,2,FALSE))="AKG",(VLOOKUP(Table1[[#This Row],[SKU]],'[1]All Skus'!$A:$AJ,22,FALSE)),""))</f>
        <v>0</v>
      </c>
      <c r="K4" s="19">
        <f>(IF((VLOOKUP(Table1[[#This Row],[SKU]],'[1]All Skus'!$A:$AJ,2,FALSE))="AKG",(VLOOKUP(Table1[[#This Row],[SKU]],'[1]All Skus'!$A:$AJ,23,FALSE)),""))</f>
        <v>0</v>
      </c>
      <c r="L4" s="20" t="str">
        <f>HYPERLINK((IF((VLOOKUP(Table1[[#This Row],[SKU]],'[1]All Skus'!$A:$AJ,2,FALSE))="AKG",(VLOOKUP(Table1[[#This Row],[SKU]],'[1]All Skus'!$A:$AJ,24,FALSE)),"")))</f>
        <v/>
      </c>
    </row>
    <row r="5" spans="1:12" ht="40.799999999999997" customHeight="1" x14ac:dyDescent="0.3">
      <c r="A5" s="13" t="s">
        <v>14</v>
      </c>
      <c r="B5" s="14" t="str">
        <f>(IF((VLOOKUP(Table1[[#This Row],[SKU]],'[1]All Skus'!$A:$AJ,2,FALSE))="AKG",(VLOOKUP(Table1[[#This Row],[SKU]],'[1]All Skus'!$A:$AJ,3,FALSE)), ""))</f>
        <v>Wired Mics</v>
      </c>
      <c r="C5" s="15" t="str">
        <f>(IF((VLOOKUP(Table1[[#This Row],[SKU]],'[1]All Skus'!$A:$AJ,2,FALSE))="AKG",(VLOOKUP(Table1[[#This Row],[SKU]],'[1]All Skus'!$A:$AJ,4,FALSE)),""))</f>
        <v>C44-USB</v>
      </c>
      <c r="D5" s="15" t="str">
        <f>(IF((VLOOKUP(Table1[[#This Row],[SKU]],'[1]All Skus'!$A:$AJ,2,FALSE))="AKG",(VLOOKUP(Table1[[#This Row],[SKU]],'[1]All Skus'!$A:$AJ,5,FALSE)),""))</f>
        <v>JBL029</v>
      </c>
      <c r="E5" s="15">
        <f>(IF((VLOOKUP(Table1[[#This Row],[SKU]],'[1]All Skus'!$A:$AJ,2,FALSE))="AKG",(VLOOKUP(Table1[[#This Row],[SKU]],'[1]All Skus'!$A:$AJ,6,FALSE)),""))</f>
        <v>0</v>
      </c>
      <c r="F5" s="15">
        <f>(IF((VLOOKUP(Table1[[#This Row],[SKU]],'[1]All Skus'!$A:$AJ,2,FALSE))="AKG",(VLOOKUP(Table1[[#This Row],[SKU]],'[1]All Skus'!$A:$AJ,7,FALSE)),""))</f>
        <v>0</v>
      </c>
      <c r="G5" s="16" t="str">
        <f>(IF((VLOOKUP(Table1[[#This Row],[SKU]],'[1]All Skus'!$A:$AJ,2,FALSE))="AKG",(VLOOKUP(Table1[[#This Row],[SKU]],'[1]All Skus'!$A:$AJ,8,FALSE)),""))</f>
        <v>Lyra USB Microphone</v>
      </c>
      <c r="H5" s="17" t="str">
        <f>(IF((VLOOKUP(Table1[[#This Row],[SKU]],'[1]All Skus'!$A:$AJ,2,FALSE))="AKG",(VLOOKUP(Table1[[#This Row],[SKU]],'[1]All Skus'!$A:$AJ,9,FALSE)),""))</f>
        <v>Lyra USB Microphone</v>
      </c>
      <c r="I5" s="18">
        <f>(IF((VLOOKUP(Table1[[#This Row],[SKU]],'[1]All Skus'!$A:$AJ,2,FALSE))="AKG",(VLOOKUP(Table1[[#This Row],[SKU]],'[1]All Skus'!$A:$AJ,10,FALSE)),""))</f>
        <v>212.94</v>
      </c>
      <c r="J5" s="19">
        <f>(IF((VLOOKUP(Table1[[#This Row],[SKU]],'[1]All Skus'!$A:$AJ,2,FALSE))="AKG",(VLOOKUP(Table1[[#This Row],[SKU]],'[1]All Skus'!$A:$AJ,22,FALSE)),""))</f>
        <v>9.7200000000000006</v>
      </c>
      <c r="K5" s="19" t="str">
        <f>(IF((VLOOKUP(Table1[[#This Row],[SKU]],'[1]All Skus'!$A:$AJ,2,FALSE))="AKG",(VLOOKUP(Table1[[#This Row],[SKU]],'[1]All Skus'!$A:$AJ,23,FALSE)),""))</f>
        <v>CN</v>
      </c>
      <c r="L5" s="20" t="str">
        <f>HYPERLINK((IF((VLOOKUP(Table1[[#This Row],[SKU]],'[1]All Skus'!$A:$AJ,2,FALSE))="AKG",(VLOOKUP(Table1[[#This Row],[SKU]],'[1]All Skus'!$A:$AJ,24,FALSE)),"")))</f>
        <v>Non Compliant</v>
      </c>
    </row>
    <row r="6" spans="1:12" ht="40.799999999999997" customHeight="1" x14ac:dyDescent="0.3">
      <c r="A6" s="13" t="s">
        <v>15</v>
      </c>
      <c r="B6" s="14" t="str">
        <f>(IF((VLOOKUP(Table1[[#This Row],[SKU]],'[1]All Skus'!$A:$AJ,2,FALSE))="AKG",(VLOOKUP(Table1[[#This Row],[SKU]],'[1]All Skus'!$A:$AJ,3,FALSE)), ""))</f>
        <v>Bundle</v>
      </c>
      <c r="C6" s="15" t="str">
        <f>(IF((VLOOKUP(Table1[[#This Row],[SKU]],'[1]All Skus'!$A:$AJ,2,FALSE))="AKG",(VLOOKUP(Table1[[#This Row],[SKU]],'[1]All Skus'!$A:$AJ,4,FALSE)),""))</f>
        <v>PODCASTER ESSENTIALS</v>
      </c>
      <c r="D6" s="15" t="str">
        <f>(IF((VLOOKUP(Table1[[#This Row],[SKU]],'[1]All Skus'!$A:$AJ,2,FALSE))="AKG",(VLOOKUP(Table1[[#This Row],[SKU]],'[1]All Skus'!$A:$AJ,5,FALSE)),""))</f>
        <v>SC-VI</v>
      </c>
      <c r="E6" s="15">
        <f>(IF((VLOOKUP(Table1[[#This Row],[SKU]],'[1]All Skus'!$A:$AJ,2,FALSE))="AKG",(VLOOKUP(Table1[[#This Row],[SKU]],'[1]All Skus'!$A:$AJ,6,FALSE)),""))</f>
        <v>0</v>
      </c>
      <c r="F6" s="15">
        <f>(IF((VLOOKUP(Table1[[#This Row],[SKU]],'[1]All Skus'!$A:$AJ,2,FALSE))="AKG",(VLOOKUP(Table1[[#This Row],[SKU]],'[1]All Skus'!$A:$AJ,7,FALSE)),""))</f>
        <v>0</v>
      </c>
      <c r="G6" s="16" t="str">
        <f>(IF((VLOOKUP(Table1[[#This Row],[SKU]],'[1]All Skus'!$A:$AJ,2,FALSE))="AKG",(VLOOKUP(Table1[[#This Row],[SKU]],'[1]All Skus'!$A:$AJ,8,FALSE)),""))</f>
        <v>Lyra USB Microphone, K371 Professional Headphone With Stereo Headphone Adaptor, Ableton Live 10 Lite (Mac/PC) production software,and Berklee online course</v>
      </c>
      <c r="H6" s="17" t="str">
        <f>(IF((VLOOKUP(Table1[[#This Row],[SKU]],'[1]All Skus'!$A:$AJ,2,FALSE))="AKG",(VLOOKUP(Table1[[#This Row],[SKU]],'[1]All Skus'!$A:$AJ,9,FALSE)),""))</f>
        <v>AUDIO PRODUCTION TOOLKIT: AKG LYRA USB MICROPHONE AND AKG K371 HEADPHONES   Must be ordered in pairs</v>
      </c>
      <c r="I6" s="18">
        <f>(IF((VLOOKUP(Table1[[#This Row],[SKU]],'[1]All Skus'!$A:$AJ,2,FALSE))="AKG",(VLOOKUP(Table1[[#This Row],[SKU]],'[1]All Skus'!$A:$AJ,10,FALSE)),""))</f>
        <v>400.16</v>
      </c>
      <c r="J6" s="19">
        <f>(IF((VLOOKUP(Table1[[#This Row],[SKU]],'[1]All Skus'!$A:$AJ,2,FALSE))="AKG",(VLOOKUP(Table1[[#This Row],[SKU]],'[1]All Skus'!$A:$AJ,22,FALSE)),""))</f>
        <v>10.24</v>
      </c>
      <c r="K6" s="19" t="str">
        <f>(IF((VLOOKUP(Table1[[#This Row],[SKU]],'[1]All Skus'!$A:$AJ,2,FALSE))="AKG",(VLOOKUP(Table1[[#This Row],[SKU]],'[1]All Skus'!$A:$AJ,23,FALSE)),""))</f>
        <v>CN</v>
      </c>
      <c r="L6" s="20" t="str">
        <f>HYPERLINK((IF((VLOOKUP(Table1[[#This Row],[SKU]],'[1]All Skus'!$A:$AJ,2,FALSE))="AKG",(VLOOKUP(Table1[[#This Row],[SKU]],'[1]All Skus'!$A:$AJ,24,FALSE)),"")))</f>
        <v>Non Compliant</v>
      </c>
    </row>
    <row r="7" spans="1:12" ht="40.799999999999997" customHeight="1" x14ac:dyDescent="0.3">
      <c r="A7" s="21" t="s">
        <v>16</v>
      </c>
      <c r="B7" s="14">
        <f>(IF((VLOOKUP(Table1[[#This Row],[SKU]],'[1]All Skus'!$A:$AJ,2,FALSE))="AKG",(VLOOKUP(Table1[[#This Row],[SKU]],'[1]All Skus'!$A:$AJ,3,FALSE)), ""))</f>
        <v>0</v>
      </c>
      <c r="C7" s="15">
        <f>(IF((VLOOKUP(Table1[[#This Row],[SKU]],'[1]All Skus'!$A:$AJ,2,FALSE))="AKG",(VLOOKUP(Table1[[#This Row],[SKU]],'[1]All Skus'!$A:$AJ,4,FALSE)),""))</f>
        <v>0</v>
      </c>
      <c r="D7" s="15">
        <f>(IF((VLOOKUP(Table1[[#This Row],[SKU]],'[1]All Skus'!$A:$AJ,2,FALSE))="AKG",(VLOOKUP(Table1[[#This Row],[SKU]],'[1]All Skus'!$A:$AJ,5,FALSE)),""))</f>
        <v>0</v>
      </c>
      <c r="E7" s="15">
        <f>(IF((VLOOKUP(Table1[[#This Row],[SKU]],'[1]All Skus'!$A:$AJ,2,FALSE))="AKG",(VLOOKUP(Table1[[#This Row],[SKU]],'[1]All Skus'!$A:$AJ,6,FALSE)),""))</f>
        <v>0</v>
      </c>
      <c r="F7" s="15">
        <f>(IF((VLOOKUP(Table1[[#This Row],[SKU]],'[1]All Skus'!$A:$AJ,2,FALSE))="AKG",(VLOOKUP(Table1[[#This Row],[SKU]],'[1]All Skus'!$A:$AJ,7,FALSE)),""))</f>
        <v>0</v>
      </c>
      <c r="G7" s="16">
        <f>(IF((VLOOKUP(Table1[[#This Row],[SKU]],'[1]All Skus'!$A:$AJ,2,FALSE))="AKG",(VLOOKUP(Table1[[#This Row],[SKU]],'[1]All Skus'!$A:$AJ,8,FALSE)),""))</f>
        <v>0</v>
      </c>
      <c r="H7" s="17">
        <f>(IF((VLOOKUP(Table1[[#This Row],[SKU]],'[1]All Skus'!$A:$AJ,2,FALSE))="AKG",(VLOOKUP(Table1[[#This Row],[SKU]],'[1]All Skus'!$A:$AJ,9,FALSE)),""))</f>
        <v>0</v>
      </c>
      <c r="I7" s="18">
        <f>(IF((VLOOKUP(Table1[[#This Row],[SKU]],'[1]All Skus'!$A:$AJ,2,FALSE))="AKG",(VLOOKUP(Table1[[#This Row],[SKU]],'[1]All Skus'!$A:$AJ,10,FALSE)),""))</f>
        <v>0</v>
      </c>
      <c r="J7" s="19">
        <f>(IF((VLOOKUP(Table1[[#This Row],[SKU]],'[1]All Skus'!$A:$AJ,2,FALSE))="AKG",(VLOOKUP(Table1[[#This Row],[SKU]],'[1]All Skus'!$A:$AJ,22,FALSE)),""))</f>
        <v>0</v>
      </c>
      <c r="K7" s="19">
        <f>(IF((VLOOKUP(Table1[[#This Row],[SKU]],'[1]All Skus'!$A:$AJ,2,FALSE))="AKG",(VLOOKUP(Table1[[#This Row],[SKU]],'[1]All Skus'!$A:$AJ,23,FALSE)),""))</f>
        <v>0</v>
      </c>
      <c r="L7" s="20" t="str">
        <f>HYPERLINK((IF((VLOOKUP(Table1[[#This Row],[SKU]],'[1]All Skus'!$A:$AJ,2,FALSE))="AKG",(VLOOKUP(Table1[[#This Row],[SKU]],'[1]All Skus'!$A:$AJ,24,FALSE)),"")))</f>
        <v/>
      </c>
    </row>
    <row r="8" spans="1:12" ht="40.799999999999997" customHeight="1" x14ac:dyDescent="0.3">
      <c r="A8" s="13" t="s">
        <v>17</v>
      </c>
      <c r="B8" s="14" t="str">
        <f>(IF((VLOOKUP(Table1[[#This Row],[SKU]],'[1]All Skus'!$A:$AJ,2,FALSE))="AKG",(VLOOKUP(Table1[[#This Row],[SKU]],'[1]All Skus'!$A:$AJ,3,FALSE)), ""))</f>
        <v>Wired Mics</v>
      </c>
      <c r="C8" s="15" t="str">
        <f>(IF((VLOOKUP(Table1[[#This Row],[SKU]],'[1]All Skus'!$A:$AJ,2,FALSE))="AKG",(VLOOKUP(Table1[[#This Row],[SKU]],'[1]All Skus'!$A:$AJ,4,FALSE)),""))</f>
        <v>P120</v>
      </c>
      <c r="D8" s="15" t="str">
        <f>(IF((VLOOKUP(Table1[[#This Row],[SKU]],'[1]All Skus'!$A:$AJ,2,FALSE))="AKG",(VLOOKUP(Table1[[#This Row],[SKU]],'[1]All Skus'!$A:$AJ,5,FALSE)),""))</f>
        <v>AT410090</v>
      </c>
      <c r="E8" s="15">
        <f>(IF((VLOOKUP(Table1[[#This Row],[SKU]],'[1]All Skus'!$A:$AJ,2,FALSE))="AKG",(VLOOKUP(Table1[[#This Row],[SKU]],'[1]All Skus'!$A:$AJ,6,FALSE)),""))</f>
        <v>0</v>
      </c>
      <c r="F8" s="15">
        <f>(IF((VLOOKUP(Table1[[#This Row],[SKU]],'[1]All Skus'!$A:$AJ,2,FALSE))="AKG",(VLOOKUP(Table1[[#This Row],[SKU]],'[1]All Skus'!$A:$AJ,7,FALSE)),""))</f>
        <v>0</v>
      </c>
      <c r="G8" s="16" t="str">
        <f>(IF((VLOOKUP(Table1[[#This Row],[SKU]],'[1]All Skus'!$A:$AJ,2,FALSE))="AKG",(VLOOKUP(Table1[[#This Row],[SKU]],'[1]All Skus'!$A:$AJ,8,FALSE)),""))</f>
        <v>Studio Condenser Microphone</v>
      </c>
      <c r="H8" s="17" t="str">
        <f>(IF((VLOOKUP(Table1[[#This Row],[SKU]],'[1]All Skus'!$A:$AJ,2,FALSE))="AKG",(VLOOKUP(Table1[[#This Row],[SKU]],'[1]All Skus'!$A:$AJ,9,FALSE)),""))</f>
        <v xml:space="preserve">Professional studio microphone for general purpose. </v>
      </c>
      <c r="I8" s="18">
        <f>(IF((VLOOKUP(Table1[[#This Row],[SKU]],'[1]All Skus'!$A:$AJ,2,FALSE))="AKG",(VLOOKUP(Table1[[#This Row],[SKU]],'[1]All Skus'!$A:$AJ,10,FALSE)),""))</f>
        <v>150.35</v>
      </c>
      <c r="J8" s="19">
        <f>(IF((VLOOKUP(Table1[[#This Row],[SKU]],'[1]All Skus'!$A:$AJ,2,FALSE))="AKG",(VLOOKUP(Table1[[#This Row],[SKU]],'[1]All Skus'!$A:$AJ,22,FALSE)),""))</f>
        <v>3.5</v>
      </c>
      <c r="K8" s="19" t="str">
        <f>(IF((VLOOKUP(Table1[[#This Row],[SKU]],'[1]All Skus'!$A:$AJ,2,FALSE))="AKG",(VLOOKUP(Table1[[#This Row],[SKU]],'[1]All Skus'!$A:$AJ,23,FALSE)),""))</f>
        <v>CN</v>
      </c>
      <c r="L8" s="20" t="str">
        <f>HYPERLINK((IF((VLOOKUP(Table1[[#This Row],[SKU]],'[1]All Skus'!$A:$AJ,2,FALSE))="AKG",(VLOOKUP(Table1[[#This Row],[SKU]],'[1]All Skus'!$A:$AJ,24,FALSE)),"")))</f>
        <v>Non Compliant</v>
      </c>
    </row>
    <row r="9" spans="1:12" ht="40.799999999999997" customHeight="1" x14ac:dyDescent="0.3">
      <c r="A9" s="13" t="s">
        <v>18</v>
      </c>
      <c r="B9" s="14" t="str">
        <f>(IF((VLOOKUP(Table1[[#This Row],[SKU]],'[1]All Skus'!$A:$AJ,2,FALSE))="AKG",(VLOOKUP(Table1[[#This Row],[SKU]],'[1]All Skus'!$A:$AJ,3,FALSE)), ""))</f>
        <v>Wired Mics</v>
      </c>
      <c r="C9" s="15" t="str">
        <f>(IF((VLOOKUP(Table1[[#This Row],[SKU]],'[1]All Skus'!$A:$AJ,2,FALSE))="AKG",(VLOOKUP(Table1[[#This Row],[SKU]],'[1]All Skus'!$A:$AJ,4,FALSE)),""))</f>
        <v>P170</v>
      </c>
      <c r="D9" s="15" t="str">
        <f>(IF((VLOOKUP(Table1[[#This Row],[SKU]],'[1]All Skus'!$A:$AJ,2,FALSE))="AKG",(VLOOKUP(Table1[[#This Row],[SKU]],'[1]All Skus'!$A:$AJ,5,FALSE)),""))</f>
        <v>AT210010</v>
      </c>
      <c r="E9" s="15">
        <f>(IF((VLOOKUP(Table1[[#This Row],[SKU]],'[1]All Skus'!$A:$AJ,2,FALSE))="AKG",(VLOOKUP(Table1[[#This Row],[SKU]],'[1]All Skus'!$A:$AJ,6,FALSE)),""))</f>
        <v>0</v>
      </c>
      <c r="F9" s="15">
        <f>(IF((VLOOKUP(Table1[[#This Row],[SKU]],'[1]All Skus'!$A:$AJ,2,FALSE))="AKG",(VLOOKUP(Table1[[#This Row],[SKU]],'[1]All Skus'!$A:$AJ,7,FALSE)),""))</f>
        <v>0</v>
      </c>
      <c r="G9" s="16" t="str">
        <f>(IF((VLOOKUP(Table1[[#This Row],[SKU]],'[1]All Skus'!$A:$AJ,2,FALSE))="AKG",(VLOOKUP(Table1[[#This Row],[SKU]],'[1]All Skus'!$A:$AJ,8,FALSE)),""))</f>
        <v>Studio Condenser Microphone</v>
      </c>
      <c r="H9" s="17" t="str">
        <f>(IF((VLOOKUP(Table1[[#This Row],[SKU]],'[1]All Skus'!$A:$AJ,2,FALSE))="AKG",(VLOOKUP(Table1[[#This Row],[SKU]],'[1]All Skus'!$A:$AJ,9,FALSE)),""))</f>
        <v>Professional instrumental microphone with small diaphragm-true condenser transducer, package includes a stand adapter.</v>
      </c>
      <c r="I9" s="18">
        <f>(IF((VLOOKUP(Table1[[#This Row],[SKU]],'[1]All Skus'!$A:$AJ,2,FALSE))="AKG",(VLOOKUP(Table1[[#This Row],[SKU]],'[1]All Skus'!$A:$AJ,10,FALSE)),""))</f>
        <v>150.35</v>
      </c>
      <c r="J9" s="19">
        <f>(IF((VLOOKUP(Table1[[#This Row],[SKU]],'[1]All Skus'!$A:$AJ,2,FALSE))="AKG",(VLOOKUP(Table1[[#This Row],[SKU]],'[1]All Skus'!$A:$AJ,22,FALSE)),""))</f>
        <v>3.5</v>
      </c>
      <c r="K9" s="19" t="str">
        <f>(IF((VLOOKUP(Table1[[#This Row],[SKU]],'[1]All Skus'!$A:$AJ,2,FALSE))="AKG",(VLOOKUP(Table1[[#This Row],[SKU]],'[1]All Skus'!$A:$AJ,23,FALSE)),""))</f>
        <v>CN</v>
      </c>
      <c r="L9" s="20" t="str">
        <f>HYPERLINK((IF((VLOOKUP(Table1[[#This Row],[SKU]],'[1]All Skus'!$A:$AJ,2,FALSE))="AKG",(VLOOKUP(Table1[[#This Row],[SKU]],'[1]All Skus'!$A:$AJ,24,FALSE)),"")))</f>
        <v>Non Compliant</v>
      </c>
    </row>
    <row r="10" spans="1:12" ht="40.799999999999997" customHeight="1" x14ac:dyDescent="0.3">
      <c r="A10" s="13" t="s">
        <v>19</v>
      </c>
      <c r="B10" s="14" t="str">
        <f>(IF((VLOOKUP(Table1[[#This Row],[SKU]],'[1]All Skus'!$A:$AJ,2,FALSE))="AKG",(VLOOKUP(Table1[[#This Row],[SKU]],'[1]All Skus'!$A:$AJ,3,FALSE)), ""))</f>
        <v>Wired Mics</v>
      </c>
      <c r="C10" s="15" t="str">
        <f>(IF((VLOOKUP(Table1[[#This Row],[SKU]],'[1]All Skus'!$A:$AJ,2,FALSE))="AKG",(VLOOKUP(Table1[[#This Row],[SKU]],'[1]All Skus'!$A:$AJ,4,FALSE)),""))</f>
        <v>P220</v>
      </c>
      <c r="D10" s="15" t="str">
        <f>(IF((VLOOKUP(Table1[[#This Row],[SKU]],'[1]All Skus'!$A:$AJ,2,FALSE))="AKG",(VLOOKUP(Table1[[#This Row],[SKU]],'[1]All Skus'!$A:$AJ,5,FALSE)),""))</f>
        <v>AT210010</v>
      </c>
      <c r="E10" s="15">
        <f>(IF((VLOOKUP(Table1[[#This Row],[SKU]],'[1]All Skus'!$A:$AJ,2,FALSE))="AKG",(VLOOKUP(Table1[[#This Row],[SKU]],'[1]All Skus'!$A:$AJ,6,FALSE)),""))</f>
        <v>0</v>
      </c>
      <c r="F10" s="15">
        <f>(IF((VLOOKUP(Table1[[#This Row],[SKU]],'[1]All Skus'!$A:$AJ,2,FALSE))="AKG",(VLOOKUP(Table1[[#This Row],[SKU]],'[1]All Skus'!$A:$AJ,7,FALSE)),""))</f>
        <v>0</v>
      </c>
      <c r="G10" s="16" t="str">
        <f>(IF((VLOOKUP(Table1[[#This Row],[SKU]],'[1]All Skus'!$A:$AJ,2,FALSE))="AKG",(VLOOKUP(Table1[[#This Row],[SKU]],'[1]All Skus'!$A:$AJ,8,FALSE)),""))</f>
        <v>Studio Condenser Microphone</v>
      </c>
      <c r="H10" s="17" t="str">
        <f>(IF((VLOOKUP(Table1[[#This Row],[SKU]],'[1]All Skus'!$A:$AJ,2,FALSE))="AKG",(VLOOKUP(Table1[[#This Row],[SKU]],'[1]All Skus'!$A:$AJ,9,FALSE)),""))</f>
        <v>as Perception 120 with one inch true condenser large diaphragm capsule.</v>
      </c>
      <c r="I10" s="18">
        <f>(IF((VLOOKUP(Table1[[#This Row],[SKU]],'[1]All Skus'!$A:$AJ,2,FALSE))="AKG",(VLOOKUP(Table1[[#This Row],[SKU]],'[1]All Skus'!$A:$AJ,10,FALSE)),""))</f>
        <v>266.89999999999998</v>
      </c>
      <c r="J10" s="19">
        <f>(IF((VLOOKUP(Table1[[#This Row],[SKU]],'[1]All Skus'!$A:$AJ,2,FALSE))="AKG",(VLOOKUP(Table1[[#This Row],[SKU]],'[1]All Skus'!$A:$AJ,22,FALSE)),""))</f>
        <v>5.5</v>
      </c>
      <c r="K10" s="19" t="str">
        <f>(IF((VLOOKUP(Table1[[#This Row],[SKU]],'[1]All Skus'!$A:$AJ,2,FALSE))="AKG",(VLOOKUP(Table1[[#This Row],[SKU]],'[1]All Skus'!$A:$AJ,23,FALSE)),""))</f>
        <v>CN</v>
      </c>
      <c r="L10" s="20" t="str">
        <f>HYPERLINK((IF((VLOOKUP(Table1[[#This Row],[SKU]],'[1]All Skus'!$A:$AJ,2,FALSE))="AKG",(VLOOKUP(Table1[[#This Row],[SKU]],'[1]All Skus'!$A:$AJ,24,FALSE)),"")))</f>
        <v>Non Compliant</v>
      </c>
    </row>
    <row r="11" spans="1:12" ht="40.799999999999997" customHeight="1" x14ac:dyDescent="0.3">
      <c r="A11" s="13" t="s">
        <v>20</v>
      </c>
      <c r="B11" s="14" t="str">
        <f>(IF((VLOOKUP(Table1[[#This Row],[SKU]],'[1]All Skus'!$A:$AJ,2,FALSE))="AKG",(VLOOKUP(Table1[[#This Row],[SKU]],'[1]All Skus'!$A:$AJ,3,FALSE)), ""))</f>
        <v>Wired Mics</v>
      </c>
      <c r="C11" s="15" t="str">
        <f>(IF((VLOOKUP(Table1[[#This Row],[SKU]],'[1]All Skus'!$A:$AJ,2,FALSE))="AKG",(VLOOKUP(Table1[[#This Row],[SKU]],'[1]All Skus'!$A:$AJ,4,FALSE)),""))</f>
        <v>P420</v>
      </c>
      <c r="D11" s="15" t="str">
        <f>(IF((VLOOKUP(Table1[[#This Row],[SKU]],'[1]All Skus'!$A:$AJ,2,FALSE))="AKG",(VLOOKUP(Table1[[#This Row],[SKU]],'[1]All Skus'!$A:$AJ,5,FALSE)),""))</f>
        <v>AT210010</v>
      </c>
      <c r="E11" s="15">
        <f>(IF((VLOOKUP(Table1[[#This Row],[SKU]],'[1]All Skus'!$A:$AJ,2,FALSE))="AKG",(VLOOKUP(Table1[[#This Row],[SKU]],'[1]All Skus'!$A:$AJ,6,FALSE)),""))</f>
        <v>0</v>
      </c>
      <c r="F11" s="15">
        <f>(IF((VLOOKUP(Table1[[#This Row],[SKU]],'[1]All Skus'!$A:$AJ,2,FALSE))="AKG",(VLOOKUP(Table1[[#This Row],[SKU]],'[1]All Skus'!$A:$AJ,7,FALSE)),""))</f>
        <v>0</v>
      </c>
      <c r="G11" s="16" t="str">
        <f>(IF((VLOOKUP(Table1[[#This Row],[SKU]],'[1]All Skus'!$A:$AJ,2,FALSE))="AKG",(VLOOKUP(Table1[[#This Row],[SKU]],'[1]All Skus'!$A:$AJ,8,FALSE)),""))</f>
        <v>Studio Condenser Microphone</v>
      </c>
      <c r="H11" s="17" t="str">
        <f>(IF((VLOOKUP(Table1[[#This Row],[SKU]],'[1]All Skus'!$A:$AJ,2,FALSE))="AKG",(VLOOKUP(Table1[[#This Row],[SKU]],'[1]All Skus'!$A:$AJ,9,FALSE)),""))</f>
        <v>Professional large-dual-diaphragm true-condenser microphone with switchable polar patterns.</v>
      </c>
      <c r="I11" s="18">
        <f>(IF((VLOOKUP(Table1[[#This Row],[SKU]],'[1]All Skus'!$A:$AJ,2,FALSE))="AKG",(VLOOKUP(Table1[[#This Row],[SKU]],'[1]All Skus'!$A:$AJ,10,FALSE)),""))</f>
        <v>371.79</v>
      </c>
      <c r="J11" s="19">
        <f>(IF((VLOOKUP(Table1[[#This Row],[SKU]],'[1]All Skus'!$A:$AJ,2,FALSE))="AKG",(VLOOKUP(Table1[[#This Row],[SKU]],'[1]All Skus'!$A:$AJ,22,FALSE)),""))</f>
        <v>5.5</v>
      </c>
      <c r="K11" s="19" t="str">
        <f>(IF((VLOOKUP(Table1[[#This Row],[SKU]],'[1]All Skus'!$A:$AJ,2,FALSE))="AKG",(VLOOKUP(Table1[[#This Row],[SKU]],'[1]All Skus'!$A:$AJ,23,FALSE)),""))</f>
        <v>CN</v>
      </c>
      <c r="L11" s="20" t="str">
        <f>HYPERLINK((IF((VLOOKUP(Table1[[#This Row],[SKU]],'[1]All Skus'!$A:$AJ,2,FALSE))="AKG",(VLOOKUP(Table1[[#This Row],[SKU]],'[1]All Skus'!$A:$AJ,24,FALSE)),"")))</f>
        <v>Non Compliant</v>
      </c>
    </row>
    <row r="12" spans="1:12" ht="40.799999999999997" customHeight="1" x14ac:dyDescent="0.3">
      <c r="A12" s="13" t="s">
        <v>21</v>
      </c>
      <c r="B12" s="14" t="str">
        <f>(IF((VLOOKUP(Table1[[#This Row],[SKU]],'[1]All Skus'!$A:$AJ,2,FALSE))="AKG",(VLOOKUP(Table1[[#This Row],[SKU]],'[1]All Skus'!$A:$AJ,3,FALSE)), ""))</f>
        <v>Wired Mics</v>
      </c>
      <c r="C12" s="15" t="str">
        <f>(IF((VLOOKUP(Table1[[#This Row],[SKU]],'[1]All Skus'!$A:$AJ,2,FALSE))="AKG",(VLOOKUP(Table1[[#This Row],[SKU]],'[1]All Skus'!$A:$AJ,4,FALSE)),""))</f>
        <v>P820 TUBE</v>
      </c>
      <c r="D12" s="15">
        <f>(IF((VLOOKUP(Table1[[#This Row],[SKU]],'[1]All Skus'!$A:$AJ,2,FALSE))="AKG",(VLOOKUP(Table1[[#This Row],[SKU]],'[1]All Skus'!$A:$AJ,5,FALSE)),""))</f>
        <v>0</v>
      </c>
      <c r="E12" s="15">
        <f>(IF((VLOOKUP(Table1[[#This Row],[SKU]],'[1]All Skus'!$A:$AJ,2,FALSE))="AKG",(VLOOKUP(Table1[[#This Row],[SKU]],'[1]All Skus'!$A:$AJ,6,FALSE)),""))</f>
        <v>0</v>
      </c>
      <c r="F12" s="15">
        <f>(IF((VLOOKUP(Table1[[#This Row],[SKU]],'[1]All Skus'!$A:$AJ,2,FALSE))="AKG",(VLOOKUP(Table1[[#This Row],[SKU]],'[1]All Skus'!$A:$AJ,7,FALSE)),""))</f>
        <v>0</v>
      </c>
      <c r="G12" s="16" t="str">
        <f>(IF((VLOOKUP(Table1[[#This Row],[SKU]],'[1]All Skus'!$A:$AJ,2,FALSE))="AKG",(VLOOKUP(Table1[[#This Row],[SKU]],'[1]All Skus'!$A:$AJ,8,FALSE)),""))</f>
        <v>Studio Condenser Microphone</v>
      </c>
      <c r="H12" s="17" t="str">
        <f>(IF((VLOOKUP(Table1[[#This Row],[SKU]],'[1]All Skus'!$A:$AJ,2,FALSE))="AKG",(VLOOKUP(Table1[[#This Row],[SKU]],'[1]All Skus'!$A:$AJ,9,FALSE)),""))</f>
        <v>Professional multi-pattern tube microphone with remote control unit.</v>
      </c>
      <c r="I12" s="18">
        <f>(IF((VLOOKUP(Table1[[#This Row],[SKU]],'[1]All Skus'!$A:$AJ,2,FALSE))="AKG",(VLOOKUP(Table1[[#This Row],[SKU]],'[1]All Skus'!$A:$AJ,10,FALSE)),""))</f>
        <v>1055.21</v>
      </c>
      <c r="J12" s="19">
        <f>(IF((VLOOKUP(Table1[[#This Row],[SKU]],'[1]All Skus'!$A:$AJ,2,FALSE))="AKG",(VLOOKUP(Table1[[#This Row],[SKU]],'[1]All Skus'!$A:$AJ,22,FALSE)),""))</f>
        <v>5.9</v>
      </c>
      <c r="K12" s="19" t="str">
        <f>(IF((VLOOKUP(Table1[[#This Row],[SKU]],'[1]All Skus'!$A:$AJ,2,FALSE))="AKG",(VLOOKUP(Table1[[#This Row],[SKU]],'[1]All Skus'!$A:$AJ,23,FALSE)),""))</f>
        <v>CN</v>
      </c>
      <c r="L12" s="20" t="str">
        <f>HYPERLINK((IF((VLOOKUP(Table1[[#This Row],[SKU]],'[1]All Skus'!$A:$AJ,2,FALSE))="AKG",(VLOOKUP(Table1[[#This Row],[SKU]],'[1]All Skus'!$A:$AJ,24,FALSE)),"")))</f>
        <v>Non Compliant</v>
      </c>
    </row>
    <row r="13" spans="1:12" ht="40.799999999999997" customHeight="1" x14ac:dyDescent="0.3">
      <c r="A13" s="21" t="s">
        <v>22</v>
      </c>
      <c r="B13" s="14">
        <f>(IF((VLOOKUP(Table1[[#This Row],[SKU]],'[1]All Skus'!$A:$AJ,2,FALSE))="AKG",(VLOOKUP(Table1[[#This Row],[SKU]],'[1]All Skus'!$A:$AJ,3,FALSE)), ""))</f>
        <v>0</v>
      </c>
      <c r="C13" s="15">
        <f>(IF((VLOOKUP(Table1[[#This Row],[SKU]],'[1]All Skus'!$A:$AJ,2,FALSE))="AKG",(VLOOKUP(Table1[[#This Row],[SKU]],'[1]All Skus'!$A:$AJ,4,FALSE)),""))</f>
        <v>0</v>
      </c>
      <c r="D13" s="15">
        <f>(IF((VLOOKUP(Table1[[#This Row],[SKU]],'[1]All Skus'!$A:$AJ,2,FALSE))="AKG",(VLOOKUP(Table1[[#This Row],[SKU]],'[1]All Skus'!$A:$AJ,5,FALSE)),""))</f>
        <v>0</v>
      </c>
      <c r="E13" s="15">
        <f>(IF((VLOOKUP(Table1[[#This Row],[SKU]],'[1]All Skus'!$A:$AJ,2,FALSE))="AKG",(VLOOKUP(Table1[[#This Row],[SKU]],'[1]All Skus'!$A:$AJ,6,FALSE)),""))</f>
        <v>0</v>
      </c>
      <c r="F13" s="15">
        <f>(IF((VLOOKUP(Table1[[#This Row],[SKU]],'[1]All Skus'!$A:$AJ,2,FALSE))="AKG",(VLOOKUP(Table1[[#This Row],[SKU]],'[1]All Skus'!$A:$AJ,7,FALSE)),""))</f>
        <v>0</v>
      </c>
      <c r="G13" s="16">
        <f>(IF((VLOOKUP(Table1[[#This Row],[SKU]],'[1]All Skus'!$A:$AJ,2,FALSE))="AKG",(VLOOKUP(Table1[[#This Row],[SKU]],'[1]All Skus'!$A:$AJ,8,FALSE)),""))</f>
        <v>0</v>
      </c>
      <c r="H13" s="17">
        <f>(IF((VLOOKUP(Table1[[#This Row],[SKU]],'[1]All Skus'!$A:$AJ,2,FALSE))="AKG",(VLOOKUP(Table1[[#This Row],[SKU]],'[1]All Skus'!$A:$AJ,9,FALSE)),""))</f>
        <v>0</v>
      </c>
      <c r="I13" s="18">
        <f>(IF((VLOOKUP(Table1[[#This Row],[SKU]],'[1]All Skus'!$A:$AJ,2,FALSE))="AKG",(VLOOKUP(Table1[[#This Row],[SKU]],'[1]All Skus'!$A:$AJ,10,FALSE)),""))</f>
        <v>0</v>
      </c>
      <c r="J13" s="19">
        <f>(IF((VLOOKUP(Table1[[#This Row],[SKU]],'[1]All Skus'!$A:$AJ,2,FALSE))="AKG",(VLOOKUP(Table1[[#This Row],[SKU]],'[1]All Skus'!$A:$AJ,22,FALSE)),""))</f>
        <v>0</v>
      </c>
      <c r="K13" s="19">
        <f>(IF((VLOOKUP(Table1[[#This Row],[SKU]],'[1]All Skus'!$A:$AJ,2,FALSE))="AKG",(VLOOKUP(Table1[[#This Row],[SKU]],'[1]All Skus'!$A:$AJ,23,FALSE)),""))</f>
        <v>0</v>
      </c>
      <c r="L13" s="20" t="str">
        <f>HYPERLINK((IF((VLOOKUP(Table1[[#This Row],[SKU]],'[1]All Skus'!$A:$AJ,2,FALSE))="AKG",(VLOOKUP(Table1[[#This Row],[SKU]],'[1]All Skus'!$A:$AJ,24,FALSE)),"")))</f>
        <v/>
      </c>
    </row>
    <row r="14" spans="1:12" ht="40.799999999999997" customHeight="1" x14ac:dyDescent="0.3">
      <c r="A14" s="13" t="s">
        <v>23</v>
      </c>
      <c r="B14" s="14" t="str">
        <f>(IF((VLOOKUP(Table1[[#This Row],[SKU]],'[1]All Skus'!$A:$AJ,2,FALSE))="AKG",(VLOOKUP(Table1[[#This Row],[SKU]],'[1]All Skus'!$A:$AJ,3,FALSE)), ""))</f>
        <v>Wired Mics</v>
      </c>
      <c r="C14" s="15" t="str">
        <f>(IF((VLOOKUP(Table1[[#This Row],[SKU]],'[1]All Skus'!$A:$AJ,2,FALSE))="AKG",(VLOOKUP(Table1[[#This Row],[SKU]],'[1]All Skus'!$A:$AJ,4,FALSE)),""))</f>
        <v>C1000S</v>
      </c>
      <c r="D14" s="15" t="str">
        <f>(IF((VLOOKUP(Table1[[#This Row],[SKU]],'[1]All Skus'!$A:$AJ,2,FALSE))="AKG",(VLOOKUP(Table1[[#This Row],[SKU]],'[1]All Skus'!$A:$AJ,5,FALSE)),""))</f>
        <v>AT610000</v>
      </c>
      <c r="E14" s="15">
        <f>(IF((VLOOKUP(Table1[[#This Row],[SKU]],'[1]All Skus'!$A:$AJ,2,FALSE))="AKG",(VLOOKUP(Table1[[#This Row],[SKU]],'[1]All Skus'!$A:$AJ,6,FALSE)),""))</f>
        <v>0</v>
      </c>
      <c r="F14" s="15">
        <f>(IF((VLOOKUP(Table1[[#This Row],[SKU]],'[1]All Skus'!$A:$AJ,2,FALSE))="AKG",(VLOOKUP(Table1[[#This Row],[SKU]],'[1]All Skus'!$A:$AJ,7,FALSE)),""))</f>
        <v>0</v>
      </c>
      <c r="G14" s="16" t="str">
        <f>(IF((VLOOKUP(Table1[[#This Row],[SKU]],'[1]All Skus'!$A:$AJ,2,FALSE))="AKG",(VLOOKUP(Table1[[#This Row],[SKU]],'[1]All Skus'!$A:$AJ,8,FALSE)),""))</f>
        <v>Studio Condenser Microphone</v>
      </c>
      <c r="H14" s="17" t="str">
        <f>(IF((VLOOKUP(Table1[[#This Row],[SKU]],'[1]All Skus'!$A:$AJ,2,FALSE))="AKG",(VLOOKUP(Table1[[#This Row],[SKU]],'[1]All Skus'!$A:$AJ,9,FALSE)),""))</f>
        <v>Multipurpose condenser microphone</v>
      </c>
      <c r="I14" s="18">
        <f>(IF((VLOOKUP(Table1[[#This Row],[SKU]],'[1]All Skus'!$A:$AJ,2,FALSE))="AKG",(VLOOKUP(Table1[[#This Row],[SKU]],'[1]All Skus'!$A:$AJ,10,FALSE)),""))</f>
        <v>363.46</v>
      </c>
      <c r="J14" s="19">
        <f>(IF((VLOOKUP(Table1[[#This Row],[SKU]],'[1]All Skus'!$A:$AJ,2,FALSE))="AKG",(VLOOKUP(Table1[[#This Row],[SKU]],'[1]All Skus'!$A:$AJ,22,FALSE)),""))</f>
        <v>3.4</v>
      </c>
      <c r="K14" s="19" t="str">
        <f>(IF((VLOOKUP(Table1[[#This Row],[SKU]],'[1]All Skus'!$A:$AJ,2,FALSE))="AKG",(VLOOKUP(Table1[[#This Row],[SKU]],'[1]All Skus'!$A:$AJ,23,FALSE)),""))</f>
        <v>CN</v>
      </c>
      <c r="L14" s="20" t="str">
        <f>HYPERLINK((IF((VLOOKUP(Table1[[#This Row],[SKU]],'[1]All Skus'!$A:$AJ,2,FALSE))="AKG",(VLOOKUP(Table1[[#This Row],[SKU]],'[1]All Skus'!$A:$AJ,24,FALSE)),"")))</f>
        <v>Non Compliant</v>
      </c>
    </row>
    <row r="15" spans="1:12" ht="40.799999999999997" customHeight="1" x14ac:dyDescent="0.3">
      <c r="A15" s="13" t="s">
        <v>24</v>
      </c>
      <c r="B15" s="14" t="str">
        <f>(IF((VLOOKUP(Table1[[#This Row],[SKU]],'[1]All Skus'!$A:$AJ,2,FALSE))="AKG",(VLOOKUP(Table1[[#This Row],[SKU]],'[1]All Skus'!$A:$AJ,3,FALSE)), ""))</f>
        <v>Wired Mics</v>
      </c>
      <c r="C15" s="15" t="str">
        <f>(IF((VLOOKUP(Table1[[#This Row],[SKU]],'[1]All Skus'!$A:$AJ,2,FALSE))="AKG",(VLOOKUP(Table1[[#This Row],[SKU]],'[1]All Skus'!$A:$AJ,4,FALSE)),""))</f>
        <v>C3000</v>
      </c>
      <c r="D15" s="15" t="str">
        <f>(IF((VLOOKUP(Table1[[#This Row],[SKU]],'[1]All Skus'!$A:$AJ,2,FALSE))="AKG",(VLOOKUP(Table1[[#This Row],[SKU]],'[1]All Skus'!$A:$AJ,5,FALSE)),""))</f>
        <v>AT510000</v>
      </c>
      <c r="E15" s="15">
        <f>(IF((VLOOKUP(Table1[[#This Row],[SKU]],'[1]All Skus'!$A:$AJ,2,FALSE))="AKG",(VLOOKUP(Table1[[#This Row],[SKU]],'[1]All Skus'!$A:$AJ,6,FALSE)),""))</f>
        <v>0</v>
      </c>
      <c r="F15" s="15">
        <f>(IF((VLOOKUP(Table1[[#This Row],[SKU]],'[1]All Skus'!$A:$AJ,2,FALSE))="AKG",(VLOOKUP(Table1[[#This Row],[SKU]],'[1]All Skus'!$A:$AJ,7,FALSE)),""))</f>
        <v>0</v>
      </c>
      <c r="G15" s="16" t="str">
        <f>(IF((VLOOKUP(Table1[[#This Row],[SKU]],'[1]All Skus'!$A:$AJ,2,FALSE))="AKG",(VLOOKUP(Table1[[#This Row],[SKU]],'[1]All Skus'!$A:$AJ,8,FALSE)),""))</f>
        <v>Studio Condenser Microphone</v>
      </c>
      <c r="H15" s="17" t="str">
        <f>(IF((VLOOKUP(Table1[[#This Row],[SKU]],'[1]All Skus'!$A:$AJ,2,FALSE))="AKG",(VLOOKUP(Table1[[#This Row],[SKU]],'[1]All Skus'!$A:$AJ,9,FALSE)),""))</f>
        <v>Large diaphragm microphone for vocal &amp; instrument applications</v>
      </c>
      <c r="I15" s="18">
        <f>(IF((VLOOKUP(Table1[[#This Row],[SKU]],'[1]All Skus'!$A:$AJ,2,FALSE))="AKG",(VLOOKUP(Table1[[#This Row],[SKU]],'[1]All Skus'!$A:$AJ,10,FALSE)),""))</f>
        <v>438.91</v>
      </c>
      <c r="J15" s="19">
        <f>(IF((VLOOKUP(Table1[[#This Row],[SKU]],'[1]All Skus'!$A:$AJ,2,FALSE))="AKG",(VLOOKUP(Table1[[#This Row],[SKU]],'[1]All Skus'!$A:$AJ,22,FALSE)),""))</f>
        <v>3.35</v>
      </c>
      <c r="K15" s="19" t="str">
        <f>(IF((VLOOKUP(Table1[[#This Row],[SKU]],'[1]All Skus'!$A:$AJ,2,FALSE))="AKG",(VLOOKUP(Table1[[#This Row],[SKU]],'[1]All Skus'!$A:$AJ,23,FALSE)),""))</f>
        <v>CN</v>
      </c>
      <c r="L15" s="20" t="str">
        <f>HYPERLINK((IF((VLOOKUP(Table1[[#This Row],[SKU]],'[1]All Skus'!$A:$AJ,2,FALSE))="AKG",(VLOOKUP(Table1[[#This Row],[SKU]],'[1]All Skus'!$A:$AJ,24,FALSE)),"")))</f>
        <v>Non Compliant</v>
      </c>
    </row>
    <row r="16" spans="1:12" ht="40.799999999999997" customHeight="1" x14ac:dyDescent="0.3">
      <c r="A16" s="13" t="s">
        <v>25</v>
      </c>
      <c r="B16" s="14" t="str">
        <f>(IF((VLOOKUP(Table1[[#This Row],[SKU]],'[1]All Skus'!$A:$AJ,2,FALSE))="AKG",(VLOOKUP(Table1[[#This Row],[SKU]],'[1]All Skus'!$A:$AJ,3,FALSE)), ""))</f>
        <v>Wired Mics</v>
      </c>
      <c r="C16" s="15" t="str">
        <f>(IF((VLOOKUP(Table1[[#This Row],[SKU]],'[1]All Skus'!$A:$AJ,2,FALSE))="AKG",(VLOOKUP(Table1[[#This Row],[SKU]],'[1]All Skus'!$A:$AJ,4,FALSE)),""))</f>
        <v>C214</v>
      </c>
      <c r="D16" s="15" t="str">
        <f>(IF((VLOOKUP(Table1[[#This Row],[SKU]],'[1]All Skus'!$A:$AJ,2,FALSE))="AKG",(VLOOKUP(Table1[[#This Row],[SKU]],'[1]All Skus'!$A:$AJ,5,FALSE)),""))</f>
        <v>JBL030</v>
      </c>
      <c r="E16" s="15">
        <f>(IF((VLOOKUP(Table1[[#This Row],[SKU]],'[1]All Skus'!$A:$AJ,2,FALSE))="AKG",(VLOOKUP(Table1[[#This Row],[SKU]],'[1]All Skus'!$A:$AJ,6,FALSE)),""))</f>
        <v>0</v>
      </c>
      <c r="F16" s="15">
        <f>(IF((VLOOKUP(Table1[[#This Row],[SKU]],'[1]All Skus'!$A:$AJ,2,FALSE))="AKG",(VLOOKUP(Table1[[#This Row],[SKU]],'[1]All Skus'!$A:$AJ,7,FALSE)),""))</f>
        <v>0</v>
      </c>
      <c r="G16" s="16" t="str">
        <f>(IF((VLOOKUP(Table1[[#This Row],[SKU]],'[1]All Skus'!$A:$AJ,2,FALSE))="AKG",(VLOOKUP(Table1[[#This Row],[SKU]],'[1]All Skus'!$A:$AJ,8,FALSE)),""))</f>
        <v>Studio Condenser Microphone</v>
      </c>
      <c r="H16" s="17" t="str">
        <f>(IF((VLOOKUP(Table1[[#This Row],[SKU]],'[1]All Skus'!$A:$AJ,2,FALSE))="AKG",(VLOOKUP(Table1[[#This Row],[SKU]],'[1]All Skus'!$A:$AJ,9,FALSE)),""))</f>
        <v>Large diaphragm studio microphone based on C414 capsule. Cardioid only.</v>
      </c>
      <c r="I16" s="18">
        <f>(IF((VLOOKUP(Table1[[#This Row],[SKU]],'[1]All Skus'!$A:$AJ,2,FALSE))="AKG",(VLOOKUP(Table1[[#This Row],[SKU]],'[1]All Skus'!$A:$AJ,10,FALSE)),""))</f>
        <v>610</v>
      </c>
      <c r="J16" s="19">
        <f>(IF((VLOOKUP(Table1[[#This Row],[SKU]],'[1]All Skus'!$A:$AJ,2,FALSE))="AKG",(VLOOKUP(Table1[[#This Row],[SKU]],'[1]All Skus'!$A:$AJ,22,FALSE)),""))</f>
        <v>4</v>
      </c>
      <c r="K16" s="19" t="str">
        <f>(IF((VLOOKUP(Table1[[#This Row],[SKU]],'[1]All Skus'!$A:$AJ,2,FALSE))="AKG",(VLOOKUP(Table1[[#This Row],[SKU]],'[1]All Skus'!$A:$AJ,23,FALSE)),""))</f>
        <v>AT</v>
      </c>
      <c r="L16" s="20" t="str">
        <f>HYPERLINK((IF((VLOOKUP(Table1[[#This Row],[SKU]],'[1]All Skus'!$A:$AJ,2,FALSE))="AKG",(VLOOKUP(Table1[[#This Row],[SKU]],'[1]All Skus'!$A:$AJ,24,FALSE)),"")))</f>
        <v>Compliant</v>
      </c>
    </row>
    <row r="17" spans="1:12" ht="40.799999999999997" customHeight="1" x14ac:dyDescent="0.3">
      <c r="A17" s="13" t="s">
        <v>26</v>
      </c>
      <c r="B17" s="14" t="str">
        <f>(IF((VLOOKUP(Table1[[#This Row],[SKU]],'[1]All Skus'!$A:$AJ,2,FALSE))="AKG",(VLOOKUP(Table1[[#This Row],[SKU]],'[1]All Skus'!$A:$AJ,3,FALSE)), ""))</f>
        <v>Wired Mics</v>
      </c>
      <c r="C17" s="15" t="str">
        <f>(IF((VLOOKUP(Table1[[#This Row],[SKU]],'[1]All Skus'!$A:$AJ,2,FALSE))="AKG",(VLOOKUP(Table1[[#This Row],[SKU]],'[1]All Skus'!$A:$AJ,4,FALSE)),""))</f>
        <v>C314</v>
      </c>
      <c r="D17" s="15">
        <f>(IF((VLOOKUP(Table1[[#This Row],[SKU]],'[1]All Skus'!$A:$AJ,2,FALSE))="AKG",(VLOOKUP(Table1[[#This Row],[SKU]],'[1]All Skus'!$A:$AJ,5,FALSE)),""))</f>
        <v>0</v>
      </c>
      <c r="E17" s="15">
        <f>(IF((VLOOKUP(Table1[[#This Row],[SKU]],'[1]All Skus'!$A:$AJ,2,FALSE))="AKG",(VLOOKUP(Table1[[#This Row],[SKU]],'[1]All Skus'!$A:$AJ,6,FALSE)),""))</f>
        <v>0</v>
      </c>
      <c r="F17" s="15">
        <f>(IF((VLOOKUP(Table1[[#This Row],[SKU]],'[1]All Skus'!$A:$AJ,2,FALSE))="AKG",(VLOOKUP(Table1[[#This Row],[SKU]],'[1]All Skus'!$A:$AJ,7,FALSE)),""))</f>
        <v>0</v>
      </c>
      <c r="G17" s="16" t="str">
        <f>(IF((VLOOKUP(Table1[[#This Row],[SKU]],'[1]All Skus'!$A:$AJ,2,FALSE))="AKG",(VLOOKUP(Table1[[#This Row],[SKU]],'[1]All Skus'!$A:$AJ,8,FALSE)),""))</f>
        <v>Studio Condenser Microphone</v>
      </c>
      <c r="H17" s="17" t="str">
        <f>(IF((VLOOKUP(Table1[[#This Row],[SKU]],'[1]All Skus'!$A:$AJ,2,FALSE))="AKG",(VLOOKUP(Table1[[#This Row],[SKU]],'[1]All Skus'!$A:$AJ,9,FALSE)),""))</f>
        <v>Professional multi-pattern condenser microphone</v>
      </c>
      <c r="I17" s="18">
        <f>(IF((VLOOKUP(Table1[[#This Row],[SKU]],'[1]All Skus'!$A:$AJ,2,FALSE))="AKG",(VLOOKUP(Table1[[#This Row],[SKU]],'[1]All Skus'!$A:$AJ,10,FALSE)),""))</f>
        <v>1089</v>
      </c>
      <c r="J17" s="19">
        <f>(IF((VLOOKUP(Table1[[#This Row],[SKU]],'[1]All Skus'!$A:$AJ,2,FALSE))="AKG",(VLOOKUP(Table1[[#This Row],[SKU]],'[1]All Skus'!$A:$AJ,22,FALSE)),""))</f>
        <v>3.9</v>
      </c>
      <c r="K17" s="19" t="str">
        <f>(IF((VLOOKUP(Table1[[#This Row],[SKU]],'[1]All Skus'!$A:$AJ,2,FALSE))="AKG",(VLOOKUP(Table1[[#This Row],[SKU]],'[1]All Skus'!$A:$AJ,23,FALSE)),""))</f>
        <v>AT</v>
      </c>
      <c r="L17" s="20" t="str">
        <f>HYPERLINK((IF((VLOOKUP(Table1[[#This Row],[SKU]],'[1]All Skus'!$A:$AJ,2,FALSE))="AKG",(VLOOKUP(Table1[[#This Row],[SKU]],'[1]All Skus'!$A:$AJ,24,FALSE)),"")))</f>
        <v>Compliant</v>
      </c>
    </row>
    <row r="18" spans="1:12" ht="40.799999999999997" customHeight="1" x14ac:dyDescent="0.3">
      <c r="A18" s="13" t="s">
        <v>27</v>
      </c>
      <c r="B18" s="14" t="str">
        <f>(IF((VLOOKUP(Table1[[#This Row],[SKU]],'[1]All Skus'!$A:$AJ,2,FALSE))="AKG",(VLOOKUP(Table1[[#This Row],[SKU]],'[1]All Skus'!$A:$AJ,3,FALSE)), ""))</f>
        <v>Wired Mics</v>
      </c>
      <c r="C18" s="15" t="str">
        <f>(IF((VLOOKUP(Table1[[#This Row],[SKU]],'[1]All Skus'!$A:$AJ,2,FALSE))="AKG",(VLOOKUP(Table1[[#This Row],[SKU]],'[1]All Skus'!$A:$AJ,4,FALSE)),""))</f>
        <v>C414 XLS</v>
      </c>
      <c r="D18" s="15" t="str">
        <f>(IF((VLOOKUP(Table1[[#This Row],[SKU]],'[1]All Skus'!$A:$AJ,2,FALSE))="AKG",(VLOOKUP(Table1[[#This Row],[SKU]],'[1]All Skus'!$A:$AJ,5,FALSE)),""))</f>
        <v>AT690092</v>
      </c>
      <c r="E18" s="15">
        <f>(IF((VLOOKUP(Table1[[#This Row],[SKU]],'[1]All Skus'!$A:$AJ,2,FALSE))="AKG",(VLOOKUP(Table1[[#This Row],[SKU]],'[1]All Skus'!$A:$AJ,6,FALSE)),""))</f>
        <v>0</v>
      </c>
      <c r="F18" s="15">
        <f>(IF((VLOOKUP(Table1[[#This Row],[SKU]],'[1]All Skus'!$A:$AJ,2,FALSE))="AKG",(VLOOKUP(Table1[[#This Row],[SKU]],'[1]All Skus'!$A:$AJ,7,FALSE)),""))</f>
        <v>0</v>
      </c>
      <c r="G18" s="16" t="str">
        <f>(IF((VLOOKUP(Table1[[#This Row],[SKU]],'[1]All Skus'!$A:$AJ,2,FALSE))="AKG",(VLOOKUP(Table1[[#This Row],[SKU]],'[1]All Skus'!$A:$AJ,8,FALSE)),""))</f>
        <v>Studio Condenser Microphone</v>
      </c>
      <c r="H18" s="17" t="str">
        <f>(IF((VLOOKUP(Table1[[#This Row],[SKU]],'[1]All Skus'!$A:$AJ,2,FALSE))="AKG",(VLOOKUP(Table1[[#This Row],[SKU]],'[1]All Skus'!$A:$AJ,9,FALSE)),""))</f>
        <v>Large diaphragm studio microphone for universal applications</v>
      </c>
      <c r="I18" s="18">
        <f>(IF((VLOOKUP(Table1[[#This Row],[SKU]],'[1]All Skus'!$A:$AJ,2,FALSE))="AKG",(VLOOKUP(Table1[[#This Row],[SKU]],'[1]All Skus'!$A:$AJ,10,FALSE)),""))</f>
        <v>1655.44</v>
      </c>
      <c r="J18" s="19">
        <f>(IF((VLOOKUP(Table1[[#This Row],[SKU]],'[1]All Skus'!$A:$AJ,2,FALSE))="AKG",(VLOOKUP(Table1[[#This Row],[SKU]],'[1]All Skus'!$A:$AJ,22,FALSE)),""))</f>
        <v>5.6</v>
      </c>
      <c r="K18" s="19" t="str">
        <f>(IF((VLOOKUP(Table1[[#This Row],[SKU]],'[1]All Skus'!$A:$AJ,2,FALSE))="AKG",(VLOOKUP(Table1[[#This Row],[SKU]],'[1]All Skus'!$A:$AJ,23,FALSE)),""))</f>
        <v>AT</v>
      </c>
      <c r="L18" s="20" t="str">
        <f>HYPERLINK((IF((VLOOKUP(Table1[[#This Row],[SKU]],'[1]All Skus'!$A:$AJ,2,FALSE))="AKG",(VLOOKUP(Table1[[#This Row],[SKU]],'[1]All Skus'!$A:$AJ,24,FALSE)),"")))</f>
        <v>Compliant</v>
      </c>
    </row>
    <row r="19" spans="1:12" ht="40.799999999999997" customHeight="1" x14ac:dyDescent="0.3">
      <c r="A19" s="13" t="s">
        <v>28</v>
      </c>
      <c r="B19" s="14" t="str">
        <f>(IF((VLOOKUP(Table1[[#This Row],[SKU]],'[1]All Skus'!$A:$AJ,2,FALSE))="AKG",(VLOOKUP(Table1[[#This Row],[SKU]],'[1]All Skus'!$A:$AJ,3,FALSE)), ""))</f>
        <v>Wired Mics</v>
      </c>
      <c r="C19" s="15" t="str">
        <f>(IF((VLOOKUP(Table1[[#This Row],[SKU]],'[1]All Skus'!$A:$AJ,2,FALSE))="AKG",(VLOOKUP(Table1[[#This Row],[SKU]],'[1]All Skus'!$A:$AJ,4,FALSE)),""))</f>
        <v>C414 XLII</v>
      </c>
      <c r="D19" s="15" t="str">
        <f>(IF((VLOOKUP(Table1[[#This Row],[SKU]],'[1]All Skus'!$A:$AJ,2,FALSE))="AKG",(VLOOKUP(Table1[[#This Row],[SKU]],'[1]All Skus'!$A:$AJ,5,FALSE)),""))</f>
        <v>AT210010</v>
      </c>
      <c r="E19" s="15">
        <f>(IF((VLOOKUP(Table1[[#This Row],[SKU]],'[1]All Skus'!$A:$AJ,2,FALSE))="AKG",(VLOOKUP(Table1[[#This Row],[SKU]],'[1]All Skus'!$A:$AJ,6,FALSE)),""))</f>
        <v>0</v>
      </c>
      <c r="F19" s="15">
        <f>(IF((VLOOKUP(Table1[[#This Row],[SKU]],'[1]All Skus'!$A:$AJ,2,FALSE))="AKG",(VLOOKUP(Table1[[#This Row],[SKU]],'[1]All Skus'!$A:$AJ,7,FALSE)),""))</f>
        <v>0</v>
      </c>
      <c r="G19" s="16" t="str">
        <f>(IF((VLOOKUP(Table1[[#This Row],[SKU]],'[1]All Skus'!$A:$AJ,2,FALSE))="AKG",(VLOOKUP(Table1[[#This Row],[SKU]],'[1]All Skus'!$A:$AJ,8,FALSE)),""))</f>
        <v>Studio Condenser Microphone</v>
      </c>
      <c r="H19" s="17" t="str">
        <f>(IF((VLOOKUP(Table1[[#This Row],[SKU]],'[1]All Skus'!$A:$AJ,2,FALSE))="AKG",(VLOOKUP(Table1[[#This Row],[SKU]],'[1]All Skus'!$A:$AJ,9,FALSE)),""))</f>
        <v>Large diaphragm studio microphone for solo vocals &amp; solo instruments</v>
      </c>
      <c r="I19" s="18">
        <f>(IF((VLOOKUP(Table1[[#This Row],[SKU]],'[1]All Skus'!$A:$AJ,2,FALSE))="AKG",(VLOOKUP(Table1[[#This Row],[SKU]],'[1]All Skus'!$A:$AJ,10,FALSE)),""))</f>
        <v>1655.44</v>
      </c>
      <c r="J19" s="19">
        <f>(IF((VLOOKUP(Table1[[#This Row],[SKU]],'[1]All Skus'!$A:$AJ,2,FALSE))="AKG",(VLOOKUP(Table1[[#This Row],[SKU]],'[1]All Skus'!$A:$AJ,22,FALSE)),""))</f>
        <v>5.6</v>
      </c>
      <c r="K19" s="19" t="str">
        <f>(IF((VLOOKUP(Table1[[#This Row],[SKU]],'[1]All Skus'!$A:$AJ,2,FALSE))="AKG",(VLOOKUP(Table1[[#This Row],[SKU]],'[1]All Skus'!$A:$AJ,23,FALSE)),""))</f>
        <v>AT</v>
      </c>
      <c r="L19" s="20" t="str">
        <f>HYPERLINK((IF((VLOOKUP(Table1[[#This Row],[SKU]],'[1]All Skus'!$A:$AJ,2,FALSE))="AKG",(VLOOKUP(Table1[[#This Row],[SKU]],'[1]All Skus'!$A:$AJ,24,FALSE)),"")))</f>
        <v>Compliant</v>
      </c>
    </row>
    <row r="20" spans="1:12" ht="40.799999999999997" customHeight="1" x14ac:dyDescent="0.3">
      <c r="A20" s="13" t="s">
        <v>29</v>
      </c>
      <c r="B20" s="14" t="str">
        <f>(IF((VLOOKUP(Table1[[#This Row],[SKU]],'[1]All Skus'!$A:$AJ,2,FALSE))="AKG",(VLOOKUP(Table1[[#This Row],[SKU]],'[1]All Skus'!$A:$AJ,3,FALSE)), ""))</f>
        <v>Wired Mics</v>
      </c>
      <c r="C20" s="15" t="str">
        <f>(IF((VLOOKUP(Table1[[#This Row],[SKU]],'[1]All Skus'!$A:$AJ,2,FALSE))="AKG",(VLOOKUP(Table1[[#This Row],[SKU]],'[1]All Skus'!$A:$AJ,4,FALSE)),""))</f>
        <v>C451 B</v>
      </c>
      <c r="D20" s="15" t="str">
        <f>(IF((VLOOKUP(Table1[[#This Row],[SKU]],'[1]All Skus'!$A:$AJ,2,FALSE))="AKG",(VLOOKUP(Table1[[#This Row],[SKU]],'[1]All Skus'!$A:$AJ,5,FALSE)),""))</f>
        <v>AT690092</v>
      </c>
      <c r="E20" s="15">
        <f>(IF((VLOOKUP(Table1[[#This Row],[SKU]],'[1]All Skus'!$A:$AJ,2,FALSE))="AKG",(VLOOKUP(Table1[[#This Row],[SKU]],'[1]All Skus'!$A:$AJ,6,FALSE)),""))</f>
        <v>0</v>
      </c>
      <c r="F20" s="15">
        <f>(IF((VLOOKUP(Table1[[#This Row],[SKU]],'[1]All Skus'!$A:$AJ,2,FALSE))="AKG",(VLOOKUP(Table1[[#This Row],[SKU]],'[1]All Skus'!$A:$AJ,7,FALSE)),""))</f>
        <v>0</v>
      </c>
      <c r="G20" s="16" t="str">
        <f>(IF((VLOOKUP(Table1[[#This Row],[SKU]],'[1]All Skus'!$A:$AJ,2,FALSE))="AKG",(VLOOKUP(Table1[[#This Row],[SKU]],'[1]All Skus'!$A:$AJ,8,FALSE)),""))</f>
        <v>Studio Condenser Microphone</v>
      </c>
      <c r="H20" s="17" t="str">
        <f>(IF((VLOOKUP(Table1[[#This Row],[SKU]],'[1]All Skus'!$A:$AJ,2,FALSE))="AKG",(VLOOKUP(Table1[[#This Row],[SKU]],'[1]All Skus'!$A:$AJ,9,FALSE)),""))</f>
        <v>Microphone for drums, percussion, acoustic guitars &amp; overhead</v>
      </c>
      <c r="I20" s="18">
        <f>(IF((VLOOKUP(Table1[[#This Row],[SKU]],'[1]All Skus'!$A:$AJ,2,FALSE))="AKG",(VLOOKUP(Table1[[#This Row],[SKU]],'[1]All Skus'!$A:$AJ,10,FALSE)),""))</f>
        <v>827.12</v>
      </c>
      <c r="J20" s="19">
        <f>(IF((VLOOKUP(Table1[[#This Row],[SKU]],'[1]All Skus'!$A:$AJ,2,FALSE))="AKG",(VLOOKUP(Table1[[#This Row],[SKU]],'[1]All Skus'!$A:$AJ,22,FALSE)),""))</f>
        <v>3.6</v>
      </c>
      <c r="K20" s="19" t="str">
        <f>(IF((VLOOKUP(Table1[[#This Row],[SKU]],'[1]All Skus'!$A:$AJ,2,FALSE))="AKG",(VLOOKUP(Table1[[#This Row],[SKU]],'[1]All Skus'!$A:$AJ,23,FALSE)),""))</f>
        <v>AT</v>
      </c>
      <c r="L20" s="20" t="str">
        <f>HYPERLINK((IF((VLOOKUP(Table1[[#This Row],[SKU]],'[1]All Skus'!$A:$AJ,2,FALSE))="AKG",(VLOOKUP(Table1[[#This Row],[SKU]],'[1]All Skus'!$A:$AJ,24,FALSE)),"")))</f>
        <v>Compliant</v>
      </c>
    </row>
    <row r="21" spans="1:12" ht="40.799999999999997" customHeight="1" x14ac:dyDescent="0.3">
      <c r="A21" s="13" t="s">
        <v>30</v>
      </c>
      <c r="B21" s="14" t="str">
        <f>(IF((VLOOKUP(Table1[[#This Row],[SKU]],'[1]All Skus'!$A:$AJ,2,FALSE))="AKG",(VLOOKUP(Table1[[#This Row],[SKU]],'[1]All Skus'!$A:$AJ,3,FALSE)), ""))</f>
        <v>Wired Mics</v>
      </c>
      <c r="C21" s="15" t="str">
        <f>(IF((VLOOKUP(Table1[[#This Row],[SKU]],'[1]All Skus'!$A:$AJ,2,FALSE))="AKG",(VLOOKUP(Table1[[#This Row],[SKU]],'[1]All Skus'!$A:$AJ,4,FALSE)),""))</f>
        <v>C12 VR</v>
      </c>
      <c r="D21" s="15" t="str">
        <f>(IF((VLOOKUP(Table1[[#This Row],[SKU]],'[1]All Skus'!$A:$AJ,2,FALSE))="AKG",(VLOOKUP(Table1[[#This Row],[SKU]],'[1]All Skus'!$A:$AJ,5,FALSE)),""))</f>
        <v>AT410020</v>
      </c>
      <c r="E21" s="15">
        <f>(IF((VLOOKUP(Table1[[#This Row],[SKU]],'[1]All Skus'!$A:$AJ,2,FALSE))="AKG",(VLOOKUP(Table1[[#This Row],[SKU]],'[1]All Skus'!$A:$AJ,6,FALSE)),""))</f>
        <v>0</v>
      </c>
      <c r="F21" s="15">
        <f>(IF((VLOOKUP(Table1[[#This Row],[SKU]],'[1]All Skus'!$A:$AJ,2,FALSE))="AKG",(VLOOKUP(Table1[[#This Row],[SKU]],'[1]All Skus'!$A:$AJ,7,FALSE)),""))</f>
        <v>0</v>
      </c>
      <c r="G21" s="16" t="str">
        <f>(IF((VLOOKUP(Table1[[#This Row],[SKU]],'[1]All Skus'!$A:$AJ,2,FALSE))="AKG",(VLOOKUP(Table1[[#This Row],[SKU]],'[1]All Skus'!$A:$AJ,8,FALSE)),""))</f>
        <v>Studio Condenser Microphone</v>
      </c>
      <c r="H21" s="17" t="str">
        <f>(IF((VLOOKUP(Table1[[#This Row],[SKU]],'[1]All Skus'!$A:$AJ,2,FALSE))="AKG",(VLOOKUP(Table1[[#This Row],[SKU]],'[1]All Skus'!$A:$AJ,9,FALSE)),""))</f>
        <v xml:space="preserve">Tube "Vintage Revival" microphone     </v>
      </c>
      <c r="I21" s="18">
        <f>(IF((VLOOKUP(Table1[[#This Row],[SKU]],'[1]All Skus'!$A:$AJ,2,FALSE))="AKG",(VLOOKUP(Table1[[#This Row],[SKU]],'[1]All Skus'!$A:$AJ,10,FALSE)),""))</f>
        <v>9002.2900000000009</v>
      </c>
      <c r="J21" s="19">
        <f>(IF((VLOOKUP(Table1[[#This Row],[SKU]],'[1]All Skus'!$A:$AJ,2,FALSE))="AKG",(VLOOKUP(Table1[[#This Row],[SKU]],'[1]All Skus'!$A:$AJ,22,FALSE)),""))</f>
        <v>10.8</v>
      </c>
      <c r="K21" s="19" t="str">
        <f>(IF((VLOOKUP(Table1[[#This Row],[SKU]],'[1]All Skus'!$A:$AJ,2,FALSE))="AKG",(VLOOKUP(Table1[[#This Row],[SKU]],'[1]All Skus'!$A:$AJ,23,FALSE)),""))</f>
        <v>AT</v>
      </c>
      <c r="L21" s="20" t="str">
        <f>HYPERLINK((IF((VLOOKUP(Table1[[#This Row],[SKU]],'[1]All Skus'!$A:$AJ,2,FALSE))="AKG",(VLOOKUP(Table1[[#This Row],[SKU]],'[1]All Skus'!$A:$AJ,24,FALSE)),"")))</f>
        <v>Compliant</v>
      </c>
    </row>
    <row r="22" spans="1:12" ht="40.799999999999997" customHeight="1" x14ac:dyDescent="0.3">
      <c r="A22" s="13" t="s">
        <v>31</v>
      </c>
      <c r="B22" s="14" t="str">
        <f>(IF((VLOOKUP(Table1[[#This Row],[SKU]],'[1]All Skus'!$A:$AJ,2,FALSE))="AKG",(VLOOKUP(Table1[[#This Row],[SKU]],'[1]All Skus'!$A:$AJ,3,FALSE)), ""))</f>
        <v>Wired Mics</v>
      </c>
      <c r="C22" s="15" t="str">
        <f>(IF((VLOOKUP(Table1[[#This Row],[SKU]],'[1]All Skus'!$A:$AJ,2,FALSE))="AKG",(VLOOKUP(Table1[[#This Row],[SKU]],'[1]All Skus'!$A:$AJ,4,FALSE)),""))</f>
        <v>C214 MATCHED PAIR</v>
      </c>
      <c r="D22" s="15" t="str">
        <f>(IF((VLOOKUP(Table1[[#This Row],[SKU]],'[1]All Skus'!$A:$AJ,2,FALSE))="AKG",(VLOOKUP(Table1[[#This Row],[SKU]],'[1]All Skus'!$A:$AJ,5,FALSE)),""))</f>
        <v>AT210010</v>
      </c>
      <c r="E22" s="15">
        <f>(IF((VLOOKUP(Table1[[#This Row],[SKU]],'[1]All Skus'!$A:$AJ,2,FALSE))="AKG",(VLOOKUP(Table1[[#This Row],[SKU]],'[1]All Skus'!$A:$AJ,6,FALSE)),""))</f>
        <v>0</v>
      </c>
      <c r="F22" s="15">
        <f>(IF((VLOOKUP(Table1[[#This Row],[SKU]],'[1]All Skus'!$A:$AJ,2,FALSE))="AKG",(VLOOKUP(Table1[[#This Row],[SKU]],'[1]All Skus'!$A:$AJ,7,FALSE)),""))</f>
        <v>0</v>
      </c>
      <c r="G22" s="16" t="str">
        <f>(IF((VLOOKUP(Table1[[#This Row],[SKU]],'[1]All Skus'!$A:$AJ,2,FALSE))="AKG",(VLOOKUP(Table1[[#This Row],[SKU]],'[1]All Skus'!$A:$AJ,8,FALSE)),""))</f>
        <v>Studio Condenser Microphone</v>
      </c>
      <c r="H22" s="17" t="str">
        <f>(IF((VLOOKUP(Table1[[#This Row],[SKU]],'[1]All Skus'!$A:$AJ,2,FALSE))="AKG",(VLOOKUP(Table1[[#This Row],[SKU]],'[1]All Skus'!$A:$AJ,9,FALSE)),""))</f>
        <v xml:space="preserve">Computer-matched stereo pair </v>
      </c>
      <c r="I22" s="18">
        <f>(IF((VLOOKUP(Table1[[#This Row],[SKU]],'[1]All Skus'!$A:$AJ,2,FALSE))="AKG",(VLOOKUP(Table1[[#This Row],[SKU]],'[1]All Skus'!$A:$AJ,10,FALSE)),""))</f>
        <v>1349</v>
      </c>
      <c r="J22" s="19">
        <f>(IF((VLOOKUP(Table1[[#This Row],[SKU]],'[1]All Skus'!$A:$AJ,2,FALSE))="AKG",(VLOOKUP(Table1[[#This Row],[SKU]],'[1]All Skus'!$A:$AJ,22,FALSE)),""))</f>
        <v>4</v>
      </c>
      <c r="K22" s="19" t="str">
        <f>(IF((VLOOKUP(Table1[[#This Row],[SKU]],'[1]All Skus'!$A:$AJ,2,FALSE))="AKG",(VLOOKUP(Table1[[#This Row],[SKU]],'[1]All Skus'!$A:$AJ,23,FALSE)),""))</f>
        <v>AT</v>
      </c>
      <c r="L22" s="20" t="str">
        <f>HYPERLINK((IF((VLOOKUP(Table1[[#This Row],[SKU]],'[1]All Skus'!$A:$AJ,2,FALSE))="AKG",(VLOOKUP(Table1[[#This Row],[SKU]],'[1]All Skus'!$A:$AJ,24,FALSE)),"")))</f>
        <v>Compliant</v>
      </c>
    </row>
    <row r="23" spans="1:12" ht="40.799999999999997" customHeight="1" x14ac:dyDescent="0.3">
      <c r="A23" s="13" t="s">
        <v>32</v>
      </c>
      <c r="B23" s="14" t="str">
        <f>(IF((VLOOKUP(Table1[[#This Row],[SKU]],'[1]All Skus'!$A:$AJ,2,FALSE))="AKG",(VLOOKUP(Table1[[#This Row],[SKU]],'[1]All Skus'!$A:$AJ,3,FALSE)), ""))</f>
        <v>Microphone</v>
      </c>
      <c r="C23" s="15" t="str">
        <f>(IF((VLOOKUP(Table1[[#This Row],[SKU]],'[1]All Skus'!$A:$AJ,2,FALSE))="AKG",(VLOOKUP(Table1[[#This Row],[SKU]],'[1]All Skus'!$A:$AJ,4,FALSE)),""))</f>
        <v>C314 MATCHED PAIR</v>
      </c>
      <c r="D23" s="15">
        <f>(IF((VLOOKUP(Table1[[#This Row],[SKU]],'[1]All Skus'!$A:$AJ,2,FALSE))="AKG",(VLOOKUP(Table1[[#This Row],[SKU]],'[1]All Skus'!$A:$AJ,5,FALSE)),""))</f>
        <v>0</v>
      </c>
      <c r="E23" s="15">
        <f>(IF((VLOOKUP(Table1[[#This Row],[SKU]],'[1]All Skus'!$A:$AJ,2,FALSE))="AKG",(VLOOKUP(Table1[[#This Row],[SKU]],'[1]All Skus'!$A:$AJ,6,FALSE)),""))</f>
        <v>0</v>
      </c>
      <c r="F23" s="15">
        <f>(IF((VLOOKUP(Table1[[#This Row],[SKU]],'[1]All Skus'!$A:$AJ,2,FALSE))="AKG",(VLOOKUP(Table1[[#This Row],[SKU]],'[1]All Skus'!$A:$AJ,7,FALSE)),""))</f>
        <v>0</v>
      </c>
      <c r="G23" s="16" t="str">
        <f>(IF((VLOOKUP(Table1[[#This Row],[SKU]],'[1]All Skus'!$A:$AJ,2,FALSE))="AKG",(VLOOKUP(Table1[[#This Row],[SKU]],'[1]All Skus'!$A:$AJ,8,FALSE)),""))</f>
        <v>Studio Condenser Microphone</v>
      </c>
      <c r="H23" s="17" t="str">
        <f>(IF((VLOOKUP(Table1[[#This Row],[SKU]],'[1]All Skus'!$A:$AJ,2,FALSE))="AKG",(VLOOKUP(Table1[[#This Row],[SKU]],'[1]All Skus'!$A:$AJ,9,FALSE)),""))</f>
        <v>Computer-matched stereo pair</v>
      </c>
      <c r="I23" s="18">
        <f>(IF((VLOOKUP(Table1[[#This Row],[SKU]],'[1]All Skus'!$A:$AJ,2,FALSE))="AKG",(VLOOKUP(Table1[[#This Row],[SKU]],'[1]All Skus'!$A:$AJ,10,FALSE)),""))</f>
        <v>2479</v>
      </c>
      <c r="J23" s="19">
        <f>(IF((VLOOKUP(Table1[[#This Row],[SKU]],'[1]All Skus'!$A:$AJ,2,FALSE))="AKG",(VLOOKUP(Table1[[#This Row],[SKU]],'[1]All Skus'!$A:$AJ,22,FALSE)),""))</f>
        <v>0</v>
      </c>
      <c r="K23" s="19" t="str">
        <f>(IF((VLOOKUP(Table1[[#This Row],[SKU]],'[1]All Skus'!$A:$AJ,2,FALSE))="AKG",(VLOOKUP(Table1[[#This Row],[SKU]],'[1]All Skus'!$A:$AJ,23,FALSE)),""))</f>
        <v>CN</v>
      </c>
      <c r="L23" s="20" t="str">
        <f>HYPERLINK((IF((VLOOKUP(Table1[[#This Row],[SKU]],'[1]All Skus'!$A:$AJ,2,FALSE))="AKG",(VLOOKUP(Table1[[#This Row],[SKU]],'[1]All Skus'!$A:$AJ,24,FALSE)),"")))</f>
        <v>Non Compliant</v>
      </c>
    </row>
    <row r="24" spans="1:12" ht="40.799999999999997" customHeight="1" x14ac:dyDescent="0.3">
      <c r="A24" s="13" t="s">
        <v>33</v>
      </c>
      <c r="B24" s="14" t="str">
        <f>(IF((VLOOKUP(Table1[[#This Row],[SKU]],'[1]All Skus'!$A:$AJ,2,FALSE))="AKG",(VLOOKUP(Table1[[#This Row],[SKU]],'[1]All Skus'!$A:$AJ,3,FALSE)), ""))</f>
        <v>Wired Mics</v>
      </c>
      <c r="C24" s="15" t="str">
        <f>(IF((VLOOKUP(Table1[[#This Row],[SKU]],'[1]All Skus'!$A:$AJ,2,FALSE))="AKG",(VLOOKUP(Table1[[#This Row],[SKU]],'[1]All Skus'!$A:$AJ,4,FALSE)),""))</f>
        <v>C414 XLS MATCHED PAIR</v>
      </c>
      <c r="D24" s="15" t="str">
        <f>(IF((VLOOKUP(Table1[[#This Row],[SKU]],'[1]All Skus'!$A:$AJ,2,FALSE))="AKG",(VLOOKUP(Table1[[#This Row],[SKU]],'[1]All Skus'!$A:$AJ,5,FALSE)),""))</f>
        <v>AT210010</v>
      </c>
      <c r="E24" s="15">
        <f>(IF((VLOOKUP(Table1[[#This Row],[SKU]],'[1]All Skus'!$A:$AJ,2,FALSE))="AKG",(VLOOKUP(Table1[[#This Row],[SKU]],'[1]All Skus'!$A:$AJ,6,FALSE)),""))</f>
        <v>0</v>
      </c>
      <c r="F24" s="15">
        <f>(IF((VLOOKUP(Table1[[#This Row],[SKU]],'[1]All Skus'!$A:$AJ,2,FALSE))="AKG",(VLOOKUP(Table1[[#This Row],[SKU]],'[1]All Skus'!$A:$AJ,7,FALSE)),""))</f>
        <v>0</v>
      </c>
      <c r="G24" s="16" t="str">
        <f>(IF((VLOOKUP(Table1[[#This Row],[SKU]],'[1]All Skus'!$A:$AJ,2,FALSE))="AKG",(VLOOKUP(Table1[[#This Row],[SKU]],'[1]All Skus'!$A:$AJ,8,FALSE)),""))</f>
        <v>Studio Condenser Microphone</v>
      </c>
      <c r="H24" s="17" t="str">
        <f>(IF((VLOOKUP(Table1[[#This Row],[SKU]],'[1]All Skus'!$A:$AJ,2,FALSE))="AKG",(VLOOKUP(Table1[[#This Row],[SKU]],'[1]All Skus'!$A:$AJ,9,FALSE)),""))</f>
        <v>Computer-matched stereo pair</v>
      </c>
      <c r="I24" s="18">
        <f>(IF((VLOOKUP(Table1[[#This Row],[SKU]],'[1]All Skus'!$A:$AJ,2,FALSE))="AKG",(VLOOKUP(Table1[[#This Row],[SKU]],'[1]All Skus'!$A:$AJ,10,FALSE)),""))</f>
        <v>3600.19</v>
      </c>
      <c r="J24" s="19">
        <f>(IF((VLOOKUP(Table1[[#This Row],[SKU]],'[1]All Skus'!$A:$AJ,2,FALSE))="AKG",(VLOOKUP(Table1[[#This Row],[SKU]],'[1]All Skus'!$A:$AJ,22,FALSE)),""))</f>
        <v>4</v>
      </c>
      <c r="K24" s="19" t="str">
        <f>(IF((VLOOKUP(Table1[[#This Row],[SKU]],'[1]All Skus'!$A:$AJ,2,FALSE))="AKG",(VLOOKUP(Table1[[#This Row],[SKU]],'[1]All Skus'!$A:$AJ,23,FALSE)),""))</f>
        <v>AT</v>
      </c>
      <c r="L24" s="20" t="str">
        <f>HYPERLINK((IF((VLOOKUP(Table1[[#This Row],[SKU]],'[1]All Skus'!$A:$AJ,2,FALSE))="AKG",(VLOOKUP(Table1[[#This Row],[SKU]],'[1]All Skus'!$A:$AJ,24,FALSE)),"")))</f>
        <v>Compliant</v>
      </c>
    </row>
    <row r="25" spans="1:12" ht="40.799999999999997" customHeight="1" x14ac:dyDescent="0.3">
      <c r="A25" s="13" t="s">
        <v>34</v>
      </c>
      <c r="B25" s="14" t="str">
        <f>(IF((VLOOKUP(Table1[[#This Row],[SKU]],'[1]All Skus'!$A:$AJ,2,FALSE))="AKG",(VLOOKUP(Table1[[#This Row],[SKU]],'[1]All Skus'!$A:$AJ,3,FALSE)), ""))</f>
        <v>Wired Mics</v>
      </c>
      <c r="C25" s="15" t="str">
        <f>(IF((VLOOKUP(Table1[[#This Row],[SKU]],'[1]All Skus'!$A:$AJ,2,FALSE))="AKG",(VLOOKUP(Table1[[#This Row],[SKU]],'[1]All Skus'!$A:$AJ,4,FALSE)),""))</f>
        <v>C414 XLII MATCHED PAIR</v>
      </c>
      <c r="D25" s="15" t="str">
        <f>(IF((VLOOKUP(Table1[[#This Row],[SKU]],'[1]All Skus'!$A:$AJ,2,FALSE))="AKG",(VLOOKUP(Table1[[#This Row],[SKU]],'[1]All Skus'!$A:$AJ,5,FALSE)),""))</f>
        <v>AT210010</v>
      </c>
      <c r="E25" s="15">
        <f>(IF((VLOOKUP(Table1[[#This Row],[SKU]],'[1]All Skus'!$A:$AJ,2,FALSE))="AKG",(VLOOKUP(Table1[[#This Row],[SKU]],'[1]All Skus'!$A:$AJ,6,FALSE)),""))</f>
        <v>0</v>
      </c>
      <c r="F25" s="15">
        <f>(IF((VLOOKUP(Table1[[#This Row],[SKU]],'[1]All Skus'!$A:$AJ,2,FALSE))="AKG",(VLOOKUP(Table1[[#This Row],[SKU]],'[1]All Skus'!$A:$AJ,7,FALSE)),""))</f>
        <v>0</v>
      </c>
      <c r="G25" s="16" t="str">
        <f>(IF((VLOOKUP(Table1[[#This Row],[SKU]],'[1]All Skus'!$A:$AJ,2,FALSE))="AKG",(VLOOKUP(Table1[[#This Row],[SKU]],'[1]All Skus'!$A:$AJ,8,FALSE)),""))</f>
        <v>Studio Condenser Microphone</v>
      </c>
      <c r="H25" s="17" t="str">
        <f>(IF((VLOOKUP(Table1[[#This Row],[SKU]],'[1]All Skus'!$A:$AJ,2,FALSE))="AKG",(VLOOKUP(Table1[[#This Row],[SKU]],'[1]All Skus'!$A:$AJ,9,FALSE)),""))</f>
        <v>Computer-matched stereo pair</v>
      </c>
      <c r="I25" s="18">
        <f>(IF((VLOOKUP(Table1[[#This Row],[SKU]],'[1]All Skus'!$A:$AJ,2,FALSE))="AKG",(VLOOKUP(Table1[[#This Row],[SKU]],'[1]All Skus'!$A:$AJ,10,FALSE)),""))</f>
        <v>3600.19</v>
      </c>
      <c r="J25" s="19">
        <f>(IF((VLOOKUP(Table1[[#This Row],[SKU]],'[1]All Skus'!$A:$AJ,2,FALSE))="AKG",(VLOOKUP(Table1[[#This Row],[SKU]],'[1]All Skus'!$A:$AJ,22,FALSE)),""))</f>
        <v>4</v>
      </c>
      <c r="K25" s="19" t="str">
        <f>(IF((VLOOKUP(Table1[[#This Row],[SKU]],'[1]All Skus'!$A:$AJ,2,FALSE))="AKG",(VLOOKUP(Table1[[#This Row],[SKU]],'[1]All Skus'!$A:$AJ,23,FALSE)),""))</f>
        <v>AT</v>
      </c>
      <c r="L25" s="20" t="str">
        <f>HYPERLINK((IF((VLOOKUP(Table1[[#This Row],[SKU]],'[1]All Skus'!$A:$AJ,2,FALSE))="AKG",(VLOOKUP(Table1[[#This Row],[SKU]],'[1]All Skus'!$A:$AJ,24,FALSE)),"")))</f>
        <v>Compliant</v>
      </c>
    </row>
    <row r="26" spans="1:12" ht="40.799999999999997" customHeight="1" x14ac:dyDescent="0.3">
      <c r="A26" s="13" t="s">
        <v>35</v>
      </c>
      <c r="B26" s="14" t="str">
        <f>(IF((VLOOKUP(Table1[[#This Row],[SKU]],'[1]All Skus'!$A:$AJ,2,FALSE))="AKG",(VLOOKUP(Table1[[#This Row],[SKU]],'[1]All Skus'!$A:$AJ,3,FALSE)), ""))</f>
        <v>Wired Mics</v>
      </c>
      <c r="C26" s="15" t="str">
        <f>(IF((VLOOKUP(Table1[[#This Row],[SKU]],'[1]All Skus'!$A:$AJ,2,FALSE))="AKG",(VLOOKUP(Table1[[#This Row],[SKU]],'[1]All Skus'!$A:$AJ,4,FALSE)),""))</f>
        <v>C451 B MATCHED PAIR</v>
      </c>
      <c r="D26" s="15" t="str">
        <f>(IF((VLOOKUP(Table1[[#This Row],[SKU]],'[1]All Skus'!$A:$AJ,2,FALSE))="AKG",(VLOOKUP(Table1[[#This Row],[SKU]],'[1]All Skus'!$A:$AJ,5,FALSE)),""))</f>
        <v>AT210010</v>
      </c>
      <c r="E26" s="15">
        <f>(IF((VLOOKUP(Table1[[#This Row],[SKU]],'[1]All Skus'!$A:$AJ,2,FALSE))="AKG",(VLOOKUP(Table1[[#This Row],[SKU]],'[1]All Skus'!$A:$AJ,6,FALSE)),""))</f>
        <v>0</v>
      </c>
      <c r="F26" s="15">
        <f>(IF((VLOOKUP(Table1[[#This Row],[SKU]],'[1]All Skus'!$A:$AJ,2,FALSE))="AKG",(VLOOKUP(Table1[[#This Row],[SKU]],'[1]All Skus'!$A:$AJ,7,FALSE)),""))</f>
        <v>0</v>
      </c>
      <c r="G26" s="16" t="str">
        <f>(IF((VLOOKUP(Table1[[#This Row],[SKU]],'[1]All Skus'!$A:$AJ,2,FALSE))="AKG",(VLOOKUP(Table1[[#This Row],[SKU]],'[1]All Skus'!$A:$AJ,8,FALSE)),""))</f>
        <v>Studio Condenser Microphone</v>
      </c>
      <c r="H26" s="17" t="str">
        <f>(IF((VLOOKUP(Table1[[#This Row],[SKU]],'[1]All Skus'!$A:$AJ,2,FALSE))="AKG",(VLOOKUP(Table1[[#This Row],[SKU]],'[1]All Skus'!$A:$AJ,9,FALSE)),""))</f>
        <v>Computer-matched stereo pair</v>
      </c>
      <c r="I26" s="18">
        <f>(IF((VLOOKUP(Table1[[#This Row],[SKU]],'[1]All Skus'!$A:$AJ,2,FALSE))="AKG",(VLOOKUP(Table1[[#This Row],[SKU]],'[1]All Skus'!$A:$AJ,10,FALSE)),""))</f>
        <v>1799.5</v>
      </c>
      <c r="J26" s="19">
        <f>(IF((VLOOKUP(Table1[[#This Row],[SKU]],'[1]All Skus'!$A:$AJ,2,FALSE))="AKG",(VLOOKUP(Table1[[#This Row],[SKU]],'[1]All Skus'!$A:$AJ,22,FALSE)),""))</f>
        <v>4</v>
      </c>
      <c r="K26" s="19" t="str">
        <f>(IF((VLOOKUP(Table1[[#This Row],[SKU]],'[1]All Skus'!$A:$AJ,2,FALSE))="AKG",(VLOOKUP(Table1[[#This Row],[SKU]],'[1]All Skus'!$A:$AJ,23,FALSE)),""))</f>
        <v>AT</v>
      </c>
      <c r="L26" s="20" t="str">
        <f>HYPERLINK((IF((VLOOKUP(Table1[[#This Row],[SKU]],'[1]All Skus'!$A:$AJ,2,FALSE))="AKG",(VLOOKUP(Table1[[#This Row],[SKU]],'[1]All Skus'!$A:$AJ,24,FALSE)),"")))</f>
        <v>Compliant</v>
      </c>
    </row>
    <row r="27" spans="1:12" ht="40.799999999999997" customHeight="1" x14ac:dyDescent="0.3">
      <c r="A27" s="21" t="s">
        <v>36</v>
      </c>
      <c r="B27" s="14">
        <f>(IF((VLOOKUP(Table1[[#This Row],[SKU]],'[1]All Skus'!$A:$AJ,2,FALSE))="AKG",(VLOOKUP(Table1[[#This Row],[SKU]],'[1]All Skus'!$A:$AJ,3,FALSE)), ""))</f>
        <v>0</v>
      </c>
      <c r="C27" s="15">
        <f>(IF((VLOOKUP(Table1[[#This Row],[SKU]],'[1]All Skus'!$A:$AJ,2,FALSE))="AKG",(VLOOKUP(Table1[[#This Row],[SKU]],'[1]All Skus'!$A:$AJ,4,FALSE)),""))</f>
        <v>0</v>
      </c>
      <c r="D27" s="15">
        <f>(IF((VLOOKUP(Table1[[#This Row],[SKU]],'[1]All Skus'!$A:$AJ,2,FALSE))="AKG",(VLOOKUP(Table1[[#This Row],[SKU]],'[1]All Skus'!$A:$AJ,5,FALSE)),""))</f>
        <v>0</v>
      </c>
      <c r="E27" s="15">
        <f>(IF((VLOOKUP(Table1[[#This Row],[SKU]],'[1]All Skus'!$A:$AJ,2,FALSE))="AKG",(VLOOKUP(Table1[[#This Row],[SKU]],'[1]All Skus'!$A:$AJ,6,FALSE)),""))</f>
        <v>0</v>
      </c>
      <c r="F27" s="15">
        <f>(IF((VLOOKUP(Table1[[#This Row],[SKU]],'[1]All Skus'!$A:$AJ,2,FALSE))="AKG",(VLOOKUP(Table1[[#This Row],[SKU]],'[1]All Skus'!$A:$AJ,7,FALSE)),""))</f>
        <v>0</v>
      </c>
      <c r="G27" s="16">
        <f>(IF((VLOOKUP(Table1[[#This Row],[SKU]],'[1]All Skus'!$A:$AJ,2,FALSE))="AKG",(VLOOKUP(Table1[[#This Row],[SKU]],'[1]All Skus'!$A:$AJ,8,FALSE)),""))</f>
        <v>0</v>
      </c>
      <c r="H27" s="17">
        <f>(IF((VLOOKUP(Table1[[#This Row],[SKU]],'[1]All Skus'!$A:$AJ,2,FALSE))="AKG",(VLOOKUP(Table1[[#This Row],[SKU]],'[1]All Skus'!$A:$AJ,9,FALSE)),""))</f>
        <v>0</v>
      </c>
      <c r="I27" s="18">
        <f>(IF((VLOOKUP(Table1[[#This Row],[SKU]],'[1]All Skus'!$A:$AJ,2,FALSE))="AKG",(VLOOKUP(Table1[[#This Row],[SKU]],'[1]All Skus'!$A:$AJ,10,FALSE)),""))</f>
        <v>0</v>
      </c>
      <c r="J27" s="19">
        <f>(IF((VLOOKUP(Table1[[#This Row],[SKU]],'[1]All Skus'!$A:$AJ,2,FALSE))="AKG",(VLOOKUP(Table1[[#This Row],[SKU]],'[1]All Skus'!$A:$AJ,22,FALSE)),""))</f>
        <v>0</v>
      </c>
      <c r="K27" s="19">
        <f>(IF((VLOOKUP(Table1[[#This Row],[SKU]],'[1]All Skus'!$A:$AJ,2,FALSE))="AKG",(VLOOKUP(Table1[[#This Row],[SKU]],'[1]All Skus'!$A:$AJ,23,FALSE)),""))</f>
        <v>0</v>
      </c>
      <c r="L27" s="20" t="str">
        <f>HYPERLINK((IF((VLOOKUP(Table1[[#This Row],[SKU]],'[1]All Skus'!$A:$AJ,2,FALSE))="AKG",(VLOOKUP(Table1[[#This Row],[SKU]],'[1]All Skus'!$A:$AJ,24,FALSE)),"")))</f>
        <v/>
      </c>
    </row>
    <row r="28" spans="1:12" ht="40.799999999999997" customHeight="1" x14ac:dyDescent="0.3">
      <c r="A28" s="21" t="s">
        <v>37</v>
      </c>
      <c r="B28" s="14">
        <f>(IF((VLOOKUP(Table1[[#This Row],[SKU]],'[1]All Skus'!$A:$AJ,2,FALSE))="AKG",(VLOOKUP(Table1[[#This Row],[SKU]],'[1]All Skus'!$A:$AJ,3,FALSE)), ""))</f>
        <v>0</v>
      </c>
      <c r="C28" s="15">
        <f>(IF((VLOOKUP(Table1[[#This Row],[SKU]],'[1]All Skus'!$A:$AJ,2,FALSE))="AKG",(VLOOKUP(Table1[[#This Row],[SKU]],'[1]All Skus'!$A:$AJ,4,FALSE)),""))</f>
        <v>0</v>
      </c>
      <c r="D28" s="15">
        <f>(IF((VLOOKUP(Table1[[#This Row],[SKU]],'[1]All Skus'!$A:$AJ,2,FALSE))="AKG",(VLOOKUP(Table1[[#This Row],[SKU]],'[1]All Skus'!$A:$AJ,5,FALSE)),""))</f>
        <v>0</v>
      </c>
      <c r="E28" s="15">
        <f>(IF((VLOOKUP(Table1[[#This Row],[SKU]],'[1]All Skus'!$A:$AJ,2,FALSE))="AKG",(VLOOKUP(Table1[[#This Row],[SKU]],'[1]All Skus'!$A:$AJ,6,FALSE)),""))</f>
        <v>0</v>
      </c>
      <c r="F28" s="15">
        <f>(IF((VLOOKUP(Table1[[#This Row],[SKU]],'[1]All Skus'!$A:$AJ,2,FALSE))="AKG",(VLOOKUP(Table1[[#This Row],[SKU]],'[1]All Skus'!$A:$AJ,7,FALSE)),""))</f>
        <v>0</v>
      </c>
      <c r="G28" s="16">
        <f>(IF((VLOOKUP(Table1[[#This Row],[SKU]],'[1]All Skus'!$A:$AJ,2,FALSE))="AKG",(VLOOKUP(Table1[[#This Row],[SKU]],'[1]All Skus'!$A:$AJ,8,FALSE)),""))</f>
        <v>0</v>
      </c>
      <c r="H28" s="17">
        <f>(IF((VLOOKUP(Table1[[#This Row],[SKU]],'[1]All Skus'!$A:$AJ,2,FALSE))="AKG",(VLOOKUP(Table1[[#This Row],[SKU]],'[1]All Skus'!$A:$AJ,9,FALSE)),""))</f>
        <v>0</v>
      </c>
      <c r="I28" s="18">
        <f>(IF((VLOOKUP(Table1[[#This Row],[SKU]],'[1]All Skus'!$A:$AJ,2,FALSE))="AKG",(VLOOKUP(Table1[[#This Row],[SKU]],'[1]All Skus'!$A:$AJ,10,FALSE)),""))</f>
        <v>0</v>
      </c>
      <c r="J28" s="19">
        <f>(IF((VLOOKUP(Table1[[#This Row],[SKU]],'[1]All Skus'!$A:$AJ,2,FALSE))="AKG",(VLOOKUP(Table1[[#This Row],[SKU]],'[1]All Skus'!$A:$AJ,22,FALSE)),""))</f>
        <v>0</v>
      </c>
      <c r="K28" s="19">
        <f>(IF((VLOOKUP(Table1[[#This Row],[SKU]],'[1]All Skus'!$A:$AJ,2,FALSE))="AKG",(VLOOKUP(Table1[[#This Row],[SKU]],'[1]All Skus'!$A:$AJ,23,FALSE)),""))</f>
        <v>0</v>
      </c>
      <c r="L28" s="20" t="str">
        <f>HYPERLINK((IF((VLOOKUP(Table1[[#This Row],[SKU]],'[1]All Skus'!$A:$AJ,2,FALSE))="AKG",(VLOOKUP(Table1[[#This Row],[SKU]],'[1]All Skus'!$A:$AJ,24,FALSE)),"")))</f>
        <v/>
      </c>
    </row>
    <row r="29" spans="1:12" ht="40.799999999999997" customHeight="1" x14ac:dyDescent="0.3">
      <c r="A29" s="13" t="s">
        <v>38</v>
      </c>
      <c r="B29" s="14" t="str">
        <f>(IF((VLOOKUP(Table1[[#This Row],[SKU]],'[1]All Skus'!$A:$AJ,2,FALSE))="AKG",(VLOOKUP(Table1[[#This Row],[SKU]],'[1]All Skus'!$A:$AJ,3,FALSE)), ""))</f>
        <v>Wired Mics</v>
      </c>
      <c r="C29" s="15" t="str">
        <f>(IF((VLOOKUP(Table1[[#This Row],[SKU]],'[1]All Skus'!$A:$AJ,2,FALSE))="AKG",(VLOOKUP(Table1[[#This Row],[SKU]],'[1]All Skus'!$A:$AJ,4,FALSE)),""))</f>
        <v>P3 S</v>
      </c>
      <c r="D29" s="15" t="str">
        <f>(IF((VLOOKUP(Table1[[#This Row],[SKU]],'[1]All Skus'!$A:$AJ,2,FALSE))="AKG",(VLOOKUP(Table1[[#This Row],[SKU]],'[1]All Skus'!$A:$AJ,5,FALSE)),""))</f>
        <v>AT410020</v>
      </c>
      <c r="E29" s="15">
        <f>(IF((VLOOKUP(Table1[[#This Row],[SKU]],'[1]All Skus'!$A:$AJ,2,FALSE))="AKG",(VLOOKUP(Table1[[#This Row],[SKU]],'[1]All Skus'!$A:$AJ,6,FALSE)),""))</f>
        <v>0</v>
      </c>
      <c r="F29" s="15">
        <f>(IF((VLOOKUP(Table1[[#This Row],[SKU]],'[1]All Skus'!$A:$AJ,2,FALSE))="AKG",(VLOOKUP(Table1[[#This Row],[SKU]],'[1]All Skus'!$A:$AJ,7,FALSE)),""))</f>
        <v>0</v>
      </c>
      <c r="G29" s="16" t="str">
        <f>(IF((VLOOKUP(Table1[[#This Row],[SKU]],'[1]All Skus'!$A:$AJ,2,FALSE))="AKG",(VLOOKUP(Table1[[#This Row],[SKU]],'[1]All Skus'!$A:$AJ,8,FALSE)),""))</f>
        <v>Handheld Vocal Microphone</v>
      </c>
      <c r="H29" s="17" t="str">
        <f>(IF((VLOOKUP(Table1[[#This Row],[SKU]],'[1]All Skus'!$A:$AJ,2,FALSE))="AKG",(VLOOKUP(Table1[[#This Row],[SKU]],'[1]All Skus'!$A:$AJ,9,FALSE)),""))</f>
        <v>Rugged performance microphone designed for backing vocals and instruments, with on/off switch</v>
      </c>
      <c r="I29" s="18">
        <f>(IF((VLOOKUP(Table1[[#This Row],[SKU]],'[1]All Skus'!$A:$AJ,2,FALSE))="AKG",(VLOOKUP(Table1[[#This Row],[SKU]],'[1]All Skus'!$A:$AJ,10,FALSE)),""))</f>
        <v>90.03</v>
      </c>
      <c r="J29" s="19">
        <f>(IF((VLOOKUP(Table1[[#This Row],[SKU]],'[1]All Skus'!$A:$AJ,2,FALSE))="AKG",(VLOOKUP(Table1[[#This Row],[SKU]],'[1]All Skus'!$A:$AJ,22,FALSE)),""))</f>
        <v>8.4</v>
      </c>
      <c r="K29" s="19" t="str">
        <f>(IF((VLOOKUP(Table1[[#This Row],[SKU]],'[1]All Skus'!$A:$AJ,2,FALSE))="AKG",(VLOOKUP(Table1[[#This Row],[SKU]],'[1]All Skus'!$A:$AJ,23,FALSE)),""))</f>
        <v>CN</v>
      </c>
      <c r="L29" s="20" t="str">
        <f>HYPERLINK((IF((VLOOKUP(Table1[[#This Row],[SKU]],'[1]All Skus'!$A:$AJ,2,FALSE))="AKG",(VLOOKUP(Table1[[#This Row],[SKU]],'[1]All Skus'!$A:$AJ,24,FALSE)),"")))</f>
        <v>Non Compliant</v>
      </c>
    </row>
    <row r="30" spans="1:12" ht="40.799999999999997" customHeight="1" x14ac:dyDescent="0.3">
      <c r="A30" s="22" t="s">
        <v>39</v>
      </c>
      <c r="B30" s="14" t="str">
        <f>(IF((VLOOKUP(Table1[[#This Row],[SKU]],'[1]All Skus'!$A:$AJ,2,FALSE))="AKG",(VLOOKUP(Table1[[#This Row],[SKU]],'[1]All Skus'!$A:$AJ,3,FALSE)), ""))</f>
        <v>Wired Mics</v>
      </c>
      <c r="C30" s="15" t="str">
        <f>(IF((VLOOKUP(Table1[[#This Row],[SKU]],'[1]All Skus'!$A:$AJ,2,FALSE))="AKG",(VLOOKUP(Table1[[#This Row],[SKU]],'[1]All Skus'!$A:$AJ,4,FALSE)),""))</f>
        <v>P5 S</v>
      </c>
      <c r="D30" s="15" t="str">
        <f>(IF((VLOOKUP(Table1[[#This Row],[SKU]],'[1]All Skus'!$A:$AJ,2,FALSE))="AKG",(VLOOKUP(Table1[[#This Row],[SKU]],'[1]All Skus'!$A:$AJ,5,FALSE)),""))</f>
        <v>AT660000</v>
      </c>
      <c r="E30" s="15">
        <f>(IF((VLOOKUP(Table1[[#This Row],[SKU]],'[1]All Skus'!$A:$AJ,2,FALSE))="AKG",(VLOOKUP(Table1[[#This Row],[SKU]],'[1]All Skus'!$A:$AJ,6,FALSE)),""))</f>
        <v>0</v>
      </c>
      <c r="F30" s="15">
        <f>(IF((VLOOKUP(Table1[[#This Row],[SKU]],'[1]All Skus'!$A:$AJ,2,FALSE))="AKG",(VLOOKUP(Table1[[#This Row],[SKU]],'[1]All Skus'!$A:$AJ,7,FALSE)),""))</f>
        <v>0</v>
      </c>
      <c r="G30" s="16" t="str">
        <f>(IF((VLOOKUP(Table1[[#This Row],[SKU]],'[1]All Skus'!$A:$AJ,2,FALSE))="AKG",(VLOOKUP(Table1[[#This Row],[SKU]],'[1]All Skus'!$A:$AJ,8,FALSE)),""))</f>
        <v>Handheld Vocal Microphone</v>
      </c>
      <c r="H30" s="17" t="str">
        <f>(IF((VLOOKUP(Table1[[#This Row],[SKU]],'[1]All Skus'!$A:$AJ,2,FALSE))="AKG",(VLOOKUP(Table1[[#This Row],[SKU]],'[1]All Skus'!$A:$AJ,9,FALSE)),""))</f>
        <v xml:space="preserve">Rugged performance microphone designed  for lead vocals with on/off switch
</v>
      </c>
      <c r="I30" s="18">
        <f>(IF((VLOOKUP(Table1[[#This Row],[SKU]],'[1]All Skus'!$A:$AJ,2,FALSE))="AKG",(VLOOKUP(Table1[[#This Row],[SKU]],'[1]All Skus'!$A:$AJ,10,FALSE)),""))</f>
        <v>114.04</v>
      </c>
      <c r="J30" s="19">
        <f>(IF((VLOOKUP(Table1[[#This Row],[SKU]],'[1]All Skus'!$A:$AJ,2,FALSE))="AKG",(VLOOKUP(Table1[[#This Row],[SKU]],'[1]All Skus'!$A:$AJ,22,FALSE)),""))</f>
        <v>8.4</v>
      </c>
      <c r="K30" s="19" t="str">
        <f>(IF((VLOOKUP(Table1[[#This Row],[SKU]],'[1]All Skus'!$A:$AJ,2,FALSE))="AKG",(VLOOKUP(Table1[[#This Row],[SKU]],'[1]All Skus'!$A:$AJ,23,FALSE)),""))</f>
        <v>CN</v>
      </c>
      <c r="L30" s="20" t="str">
        <f>HYPERLINK((IF((VLOOKUP(Table1[[#This Row],[SKU]],'[1]All Skus'!$A:$AJ,2,FALSE))="AKG",(VLOOKUP(Table1[[#This Row],[SKU]],'[1]All Skus'!$A:$AJ,24,FALSE)),"")))</f>
        <v>Non Compliant</v>
      </c>
    </row>
    <row r="31" spans="1:12" ht="40.799999999999997" customHeight="1" x14ac:dyDescent="0.3">
      <c r="A31" s="13" t="s">
        <v>40</v>
      </c>
      <c r="B31" s="14" t="str">
        <f>(IF((VLOOKUP(Table1[[#This Row],[SKU]],'[1]All Skus'!$A:$AJ,2,FALSE))="AKG",(VLOOKUP(Table1[[#This Row],[SKU]],'[1]All Skus'!$A:$AJ,3,FALSE)), ""))</f>
        <v>Wired Mics</v>
      </c>
      <c r="C31" s="15" t="str">
        <f>(IF((VLOOKUP(Table1[[#This Row],[SKU]],'[1]All Skus'!$A:$AJ,2,FALSE))="AKG",(VLOOKUP(Table1[[#This Row],[SKU]],'[1]All Skus'!$A:$AJ,4,FALSE)),""))</f>
        <v>C5</v>
      </c>
      <c r="D31" s="15" t="str">
        <f>(IF((VLOOKUP(Table1[[#This Row],[SKU]],'[1]All Skus'!$A:$AJ,2,FALSE))="AKG",(VLOOKUP(Table1[[#This Row],[SKU]],'[1]All Skus'!$A:$AJ,5,FALSE)),""))</f>
        <v>AT410020</v>
      </c>
      <c r="E31" s="15">
        <f>(IF((VLOOKUP(Table1[[#This Row],[SKU]],'[1]All Skus'!$A:$AJ,2,FALSE))="AKG",(VLOOKUP(Table1[[#This Row],[SKU]],'[1]All Skus'!$A:$AJ,6,FALSE)),""))</f>
        <v>0</v>
      </c>
      <c r="F31" s="15">
        <f>(IF((VLOOKUP(Table1[[#This Row],[SKU]],'[1]All Skus'!$A:$AJ,2,FALSE))="AKG",(VLOOKUP(Table1[[#This Row],[SKU]],'[1]All Skus'!$A:$AJ,7,FALSE)),""))</f>
        <v>0</v>
      </c>
      <c r="G31" s="16" t="str">
        <f>(IF((VLOOKUP(Table1[[#This Row],[SKU]],'[1]All Skus'!$A:$AJ,2,FALSE))="AKG",(VLOOKUP(Table1[[#This Row],[SKU]],'[1]All Skus'!$A:$AJ,8,FALSE)),""))</f>
        <v>Handheld Vocal Microphone</v>
      </c>
      <c r="H31" s="17" t="str">
        <f>(IF((VLOOKUP(Table1[[#This Row],[SKU]],'[1]All Skus'!$A:$AJ,2,FALSE))="AKG",(VLOOKUP(Table1[[#This Row],[SKU]],'[1]All Skus'!$A:$AJ,9,FALSE)),""))</f>
        <v>Professional condenser mic for lead &amp; backing vocals on stage.</v>
      </c>
      <c r="I31" s="18">
        <f>(IF((VLOOKUP(Table1[[#This Row],[SKU]],'[1]All Skus'!$A:$AJ,2,FALSE))="AKG",(VLOOKUP(Table1[[#This Row],[SKU]],'[1]All Skus'!$A:$AJ,10,FALSE)),""))</f>
        <v>279</v>
      </c>
      <c r="J31" s="19" t="str">
        <f>(IF((VLOOKUP(Table1[[#This Row],[SKU]],'[1]All Skus'!$A:$AJ,2,FALSE))="AKG",(VLOOKUP(Table1[[#This Row],[SKU]],'[1]All Skus'!$A:$AJ,22,FALSE)),""))</f>
        <v>n/a</v>
      </c>
      <c r="K31" s="19" t="str">
        <f>(IF((VLOOKUP(Table1[[#This Row],[SKU]],'[1]All Skus'!$A:$AJ,2,FALSE))="AKG",(VLOOKUP(Table1[[#This Row],[SKU]],'[1]All Skus'!$A:$AJ,23,FALSE)),""))</f>
        <v>CN</v>
      </c>
      <c r="L31" s="20" t="str">
        <f>HYPERLINK((IF((VLOOKUP(Table1[[#This Row],[SKU]],'[1]All Skus'!$A:$AJ,2,FALSE))="AKG",(VLOOKUP(Table1[[#This Row],[SKU]],'[1]All Skus'!$A:$AJ,24,FALSE)),"")))</f>
        <v>Non Compliant</v>
      </c>
    </row>
    <row r="32" spans="1:12" ht="40.799999999999997" customHeight="1" x14ac:dyDescent="0.3">
      <c r="A32" s="13" t="s">
        <v>41</v>
      </c>
      <c r="B32" s="14" t="str">
        <f>(IF((VLOOKUP(Table1[[#This Row],[SKU]],'[1]All Skus'!$A:$AJ,2,FALSE))="AKG",(VLOOKUP(Table1[[#This Row],[SKU]],'[1]All Skus'!$A:$AJ,3,FALSE)), ""))</f>
        <v>Wired Mics</v>
      </c>
      <c r="C32" s="15" t="str">
        <f>(IF((VLOOKUP(Table1[[#This Row],[SKU]],'[1]All Skus'!$A:$AJ,2,FALSE))="AKG",(VLOOKUP(Table1[[#This Row],[SKU]],'[1]All Skus'!$A:$AJ,4,FALSE)),""))</f>
        <v>C7</v>
      </c>
      <c r="D32" s="15" t="str">
        <f>(IF((VLOOKUP(Table1[[#This Row],[SKU]],'[1]All Skus'!$A:$AJ,2,FALSE))="AKG",(VLOOKUP(Table1[[#This Row],[SKU]],'[1]All Skus'!$A:$AJ,5,FALSE)),""))</f>
        <v>AT620000</v>
      </c>
      <c r="E32" s="15">
        <f>(IF((VLOOKUP(Table1[[#This Row],[SKU]],'[1]All Skus'!$A:$AJ,2,FALSE))="AKG",(VLOOKUP(Table1[[#This Row],[SKU]],'[1]All Skus'!$A:$AJ,6,FALSE)),""))</f>
        <v>0</v>
      </c>
      <c r="F32" s="15">
        <f>(IF((VLOOKUP(Table1[[#This Row],[SKU]],'[1]All Skus'!$A:$AJ,2,FALSE))="AKG",(VLOOKUP(Table1[[#This Row],[SKU]],'[1]All Skus'!$A:$AJ,7,FALSE)),""))</f>
        <v>0</v>
      </c>
      <c r="G32" s="16" t="str">
        <f>(IF((VLOOKUP(Table1[[#This Row],[SKU]],'[1]All Skus'!$A:$AJ,2,FALSE))="AKG",(VLOOKUP(Table1[[#This Row],[SKU]],'[1]All Skus'!$A:$AJ,8,FALSE)),""))</f>
        <v>Handheld Vocal Microphone</v>
      </c>
      <c r="H32" s="17" t="str">
        <f>(IF((VLOOKUP(Table1[[#This Row],[SKU]],'[1]All Skus'!$A:$AJ,2,FALSE))="AKG",(VLOOKUP(Table1[[#This Row],[SKU]],'[1]All Skus'!$A:$AJ,9,FALSE)),""))</f>
        <v>Handheld condenser microphone with 24-karat gold-plated capsule, mechano-pneumatic shock absorber, rugged zinc alloy housing and spring steel grill.</v>
      </c>
      <c r="I32" s="18">
        <f>(IF((VLOOKUP(Table1[[#This Row],[SKU]],'[1]All Skus'!$A:$AJ,2,FALSE))="AKG",(VLOOKUP(Table1[[#This Row],[SKU]],'[1]All Skus'!$A:$AJ,10,FALSE)),""))</f>
        <v>373.34</v>
      </c>
      <c r="J32" s="19">
        <f>(IF((VLOOKUP(Table1[[#This Row],[SKU]],'[1]All Skus'!$A:$AJ,2,FALSE))="AKG",(VLOOKUP(Table1[[#This Row],[SKU]],'[1]All Skus'!$A:$AJ,22,FALSE)),""))</f>
        <v>2.5499999999999998</v>
      </c>
      <c r="K32" s="19" t="str">
        <f>(IF((VLOOKUP(Table1[[#This Row],[SKU]],'[1]All Skus'!$A:$AJ,2,FALSE))="AKG",(VLOOKUP(Table1[[#This Row],[SKU]],'[1]All Skus'!$A:$AJ,23,FALSE)),""))</f>
        <v>CN</v>
      </c>
      <c r="L32" s="20" t="str">
        <f>HYPERLINK((IF((VLOOKUP(Table1[[#This Row],[SKU]],'[1]All Skus'!$A:$AJ,2,FALSE))="AKG",(VLOOKUP(Table1[[#This Row],[SKU]],'[1]All Skus'!$A:$AJ,24,FALSE)),"")))</f>
        <v>Non Compliant</v>
      </c>
    </row>
    <row r="33" spans="1:12" ht="40.799999999999997" customHeight="1" x14ac:dyDescent="0.3">
      <c r="A33" s="22" t="s">
        <v>42</v>
      </c>
      <c r="B33" s="14" t="str">
        <f>(IF((VLOOKUP(Table1[[#This Row],[SKU]],'[1]All Skus'!$A:$AJ,2,FALSE))="AKG",(VLOOKUP(Table1[[#This Row],[SKU]],'[1]All Skus'!$A:$AJ,3,FALSE)), ""))</f>
        <v>Handheld Vocal Microphone</v>
      </c>
      <c r="C33" s="15" t="str">
        <f>(IF((VLOOKUP(Table1[[#This Row],[SKU]],'[1]All Skus'!$A:$AJ,2,FALSE))="AKG",(VLOOKUP(Table1[[#This Row],[SKU]],'[1]All Skus'!$A:$AJ,4,FALSE)),""))</f>
        <v>C636 BLK</v>
      </c>
      <c r="D33" s="15" t="str">
        <f>(IF((VLOOKUP(Table1[[#This Row],[SKU]],'[1]All Skus'!$A:$AJ,2,FALSE))="AKG",(VLOOKUP(Table1[[#This Row],[SKU]],'[1]All Skus'!$A:$AJ,5,FALSE)),""))</f>
        <v>AT690092</v>
      </c>
      <c r="E33" s="15">
        <f>(IF((VLOOKUP(Table1[[#This Row],[SKU]],'[1]All Skus'!$A:$AJ,2,FALSE))="AKG",(VLOOKUP(Table1[[#This Row],[SKU]],'[1]All Skus'!$A:$AJ,6,FALSE)),""))</f>
        <v>0</v>
      </c>
      <c r="F33" s="15">
        <f>(IF((VLOOKUP(Table1[[#This Row],[SKU]],'[1]All Skus'!$A:$AJ,2,FALSE))="AKG",(VLOOKUP(Table1[[#This Row],[SKU]],'[1]All Skus'!$A:$AJ,7,FALSE)),""))</f>
        <v>0</v>
      </c>
      <c r="G33" s="16" t="str">
        <f>(IF((VLOOKUP(Table1[[#This Row],[SKU]],'[1]All Skus'!$A:$AJ,2,FALSE))="AKG",(VLOOKUP(Table1[[#This Row],[SKU]],'[1]All Skus'!$A:$AJ,8,FALSE)),""))</f>
        <v>Handheld Vocal Microphone</v>
      </c>
      <c r="H33" s="17" t="str">
        <f>(IF((VLOOKUP(Table1[[#This Row],[SKU]],'[1]All Skus'!$A:$AJ,2,FALSE))="AKG",(VLOOKUP(Table1[[#This Row],[SKU]],'[1]All Skus'!$A:$AJ,9,FALSE)),""))</f>
        <v>Black colored  C636</v>
      </c>
      <c r="I33" s="18">
        <f>(IF((VLOOKUP(Table1[[#This Row],[SKU]],'[1]All Skus'!$A:$AJ,2,FALSE))="AKG",(VLOOKUP(Table1[[#This Row],[SKU]],'[1]All Skus'!$A:$AJ,10,FALSE)),""))</f>
        <v>778.47</v>
      </c>
      <c r="J33" s="19">
        <f>(IF((VLOOKUP(Table1[[#This Row],[SKU]],'[1]All Skus'!$A:$AJ,2,FALSE))="AKG",(VLOOKUP(Table1[[#This Row],[SKU]],'[1]All Skus'!$A:$AJ,22,FALSE)),""))</f>
        <v>3.2</v>
      </c>
      <c r="K33" s="19" t="str">
        <f>(IF((VLOOKUP(Table1[[#This Row],[SKU]],'[1]All Skus'!$A:$AJ,2,FALSE))="AKG",(VLOOKUP(Table1[[#This Row],[SKU]],'[1]All Skus'!$A:$AJ,23,FALSE)),""))</f>
        <v>CN</v>
      </c>
      <c r="L33" s="20" t="str">
        <f>HYPERLINK((IF((VLOOKUP(Table1[[#This Row],[SKU]],'[1]All Skus'!$A:$AJ,2,FALSE))="AKG",(VLOOKUP(Table1[[#This Row],[SKU]],'[1]All Skus'!$A:$AJ,24,FALSE)),"")))</f>
        <v>Non Compliant</v>
      </c>
    </row>
    <row r="34" spans="1:12" ht="40.799999999999997" customHeight="1" x14ac:dyDescent="0.3">
      <c r="A34" s="13" t="s">
        <v>43</v>
      </c>
      <c r="B34" s="14" t="str">
        <f>(IF((VLOOKUP(Table1[[#This Row],[SKU]],'[1]All Skus'!$A:$AJ,2,FALSE))="AKG",(VLOOKUP(Table1[[#This Row],[SKU]],'[1]All Skus'!$A:$AJ,3,FALSE)), ""))</f>
        <v>Wired Mics</v>
      </c>
      <c r="C34" s="15" t="str">
        <f>(IF((VLOOKUP(Table1[[#This Row],[SKU]],'[1]All Skus'!$A:$AJ,2,FALSE))="AKG",(VLOOKUP(Table1[[#This Row],[SKU]],'[1]All Skus'!$A:$AJ,4,FALSE)),""))</f>
        <v>D5</v>
      </c>
      <c r="D34" s="15" t="str">
        <f>(IF((VLOOKUP(Table1[[#This Row],[SKU]],'[1]All Skus'!$A:$AJ,2,FALSE))="AKG",(VLOOKUP(Table1[[#This Row],[SKU]],'[1]All Skus'!$A:$AJ,5,FALSE)),""))</f>
        <v>JBL030</v>
      </c>
      <c r="E34" s="15">
        <f>(IF((VLOOKUP(Table1[[#This Row],[SKU]],'[1]All Skus'!$A:$AJ,2,FALSE))="AKG",(VLOOKUP(Table1[[#This Row],[SKU]],'[1]All Skus'!$A:$AJ,6,FALSE)),""))</f>
        <v>0</v>
      </c>
      <c r="F34" s="15">
        <f>(IF((VLOOKUP(Table1[[#This Row],[SKU]],'[1]All Skus'!$A:$AJ,2,FALSE))="AKG",(VLOOKUP(Table1[[#This Row],[SKU]],'[1]All Skus'!$A:$AJ,7,FALSE)),""))</f>
        <v>0</v>
      </c>
      <c r="G34" s="16" t="str">
        <f>(IF((VLOOKUP(Table1[[#This Row],[SKU]],'[1]All Skus'!$A:$AJ,2,FALSE))="AKG",(VLOOKUP(Table1[[#This Row],[SKU]],'[1]All Skus'!$A:$AJ,8,FALSE)),""))</f>
        <v>Handheld Vocal Microphone</v>
      </c>
      <c r="H34" s="17" t="str">
        <f>(IF((VLOOKUP(Table1[[#This Row],[SKU]],'[1]All Skus'!$A:$AJ,2,FALSE))="AKG",(VLOOKUP(Table1[[#This Row],[SKU]],'[1]All Skus'!$A:$AJ,9,FALSE)),""))</f>
        <v>Professional dynamic mic for lead &amp; backing vocals on stage</v>
      </c>
      <c r="I34" s="18">
        <f>(IF((VLOOKUP(Table1[[#This Row],[SKU]],'[1]All Skus'!$A:$AJ,2,FALSE))="AKG",(VLOOKUP(Table1[[#This Row],[SKU]],'[1]All Skus'!$A:$AJ,10,FALSE)),""))</f>
        <v>154.86000000000001</v>
      </c>
      <c r="J34" s="19">
        <f>(IF((VLOOKUP(Table1[[#This Row],[SKU]],'[1]All Skus'!$A:$AJ,2,FALSE))="AKG",(VLOOKUP(Table1[[#This Row],[SKU]],'[1]All Skus'!$A:$AJ,22,FALSE)),""))</f>
        <v>2.8</v>
      </c>
      <c r="K34" s="19" t="str">
        <f>(IF((VLOOKUP(Table1[[#This Row],[SKU]],'[1]All Skus'!$A:$AJ,2,FALSE))="AKG",(VLOOKUP(Table1[[#This Row],[SKU]],'[1]All Skus'!$A:$AJ,23,FALSE)),""))</f>
        <v>CN</v>
      </c>
      <c r="L34" s="20" t="str">
        <f>HYPERLINK((IF((VLOOKUP(Table1[[#This Row],[SKU]],'[1]All Skus'!$A:$AJ,2,FALSE))="AKG",(VLOOKUP(Table1[[#This Row],[SKU]],'[1]All Skus'!$A:$AJ,24,FALSE)),"")))</f>
        <v>Non Compliant</v>
      </c>
    </row>
    <row r="35" spans="1:12" ht="40.799999999999997" customHeight="1" x14ac:dyDescent="0.3">
      <c r="A35" s="13" t="s">
        <v>44</v>
      </c>
      <c r="B35" s="14" t="str">
        <f>(IF((VLOOKUP(Table1[[#This Row],[SKU]],'[1]All Skus'!$A:$AJ,2,FALSE))="AKG",(VLOOKUP(Table1[[#This Row],[SKU]],'[1]All Skus'!$A:$AJ,3,FALSE)), ""))</f>
        <v>Wired Mics</v>
      </c>
      <c r="C35" s="15" t="str">
        <f>(IF((VLOOKUP(Table1[[#This Row],[SKU]],'[1]All Skus'!$A:$AJ,2,FALSE))="AKG",(VLOOKUP(Table1[[#This Row],[SKU]],'[1]All Skus'!$A:$AJ,4,FALSE)),""))</f>
        <v>D5S</v>
      </c>
      <c r="D35" s="15" t="str">
        <f>(IF((VLOOKUP(Table1[[#This Row],[SKU]],'[1]All Skus'!$A:$AJ,2,FALSE))="AKG",(VLOOKUP(Table1[[#This Row],[SKU]],'[1]All Skus'!$A:$AJ,5,FALSE)),""))</f>
        <v>AT410020</v>
      </c>
      <c r="E35" s="15">
        <f>(IF((VLOOKUP(Table1[[#This Row],[SKU]],'[1]All Skus'!$A:$AJ,2,FALSE))="AKG",(VLOOKUP(Table1[[#This Row],[SKU]],'[1]All Skus'!$A:$AJ,6,FALSE)),""))</f>
        <v>0</v>
      </c>
      <c r="F35" s="15">
        <f>(IF((VLOOKUP(Table1[[#This Row],[SKU]],'[1]All Skus'!$A:$AJ,2,FALSE))="AKG",(VLOOKUP(Table1[[#This Row],[SKU]],'[1]All Skus'!$A:$AJ,7,FALSE)),""))</f>
        <v>0</v>
      </c>
      <c r="G35" s="16" t="str">
        <f>(IF((VLOOKUP(Table1[[#This Row],[SKU]],'[1]All Skus'!$A:$AJ,2,FALSE))="AKG",(VLOOKUP(Table1[[#This Row],[SKU]],'[1]All Skus'!$A:$AJ,8,FALSE)),""))</f>
        <v>Handheld Vocal Microphone</v>
      </c>
      <c r="H35" s="17" t="str">
        <f>(IF((VLOOKUP(Table1[[#This Row],[SKU]],'[1]All Skus'!$A:$AJ,2,FALSE))="AKG",(VLOOKUP(Table1[[#This Row],[SKU]],'[1]All Skus'!$A:$AJ,9,FALSE)),""))</f>
        <v>D5 with on/off switch</v>
      </c>
      <c r="I35" s="18">
        <f>(IF((VLOOKUP(Table1[[#This Row],[SKU]],'[1]All Skus'!$A:$AJ,2,FALSE))="AKG",(VLOOKUP(Table1[[#This Row],[SKU]],'[1]All Skus'!$A:$AJ,10,FALSE)),""))</f>
        <v>166.86</v>
      </c>
      <c r="J35" s="19">
        <f>(IF((VLOOKUP(Table1[[#This Row],[SKU]],'[1]All Skus'!$A:$AJ,2,FALSE))="AKG",(VLOOKUP(Table1[[#This Row],[SKU]],'[1]All Skus'!$A:$AJ,22,FALSE)),""))</f>
        <v>1.2</v>
      </c>
      <c r="K35" s="19" t="str">
        <f>(IF((VLOOKUP(Table1[[#This Row],[SKU]],'[1]All Skus'!$A:$AJ,2,FALSE))="AKG",(VLOOKUP(Table1[[#This Row],[SKU]],'[1]All Skus'!$A:$AJ,23,FALSE)),""))</f>
        <v>CN</v>
      </c>
      <c r="L35" s="20" t="str">
        <f>HYPERLINK((IF((VLOOKUP(Table1[[#This Row],[SKU]],'[1]All Skus'!$A:$AJ,2,FALSE))="AKG",(VLOOKUP(Table1[[#This Row],[SKU]],'[1]All Skus'!$A:$AJ,24,FALSE)),"")))</f>
        <v>Non Compliant</v>
      </c>
    </row>
    <row r="36" spans="1:12" ht="40.799999999999997" customHeight="1" x14ac:dyDescent="0.3">
      <c r="A36" s="13" t="s">
        <v>45</v>
      </c>
      <c r="B36" s="14" t="str">
        <f>(IF((VLOOKUP(Table1[[#This Row],[SKU]],'[1]All Skus'!$A:$AJ,2,FALSE))="AKG",(VLOOKUP(Table1[[#This Row],[SKU]],'[1]All Skus'!$A:$AJ,3,FALSE)), ""))</f>
        <v>Wired Mics</v>
      </c>
      <c r="C36" s="15" t="str">
        <f>(IF((VLOOKUP(Table1[[#This Row],[SKU]],'[1]All Skus'!$A:$AJ,2,FALSE))="AKG",(VLOOKUP(Table1[[#This Row],[SKU]],'[1]All Skus'!$A:$AJ,4,FALSE)),""))</f>
        <v>D5C</v>
      </c>
      <c r="D36" s="15" t="str">
        <f>(IF((VLOOKUP(Table1[[#This Row],[SKU]],'[1]All Skus'!$A:$AJ,2,FALSE))="AKG",(VLOOKUP(Table1[[#This Row],[SKU]],'[1]All Skus'!$A:$AJ,5,FALSE)),""))</f>
        <v>AT410010</v>
      </c>
      <c r="E36" s="15">
        <f>(IF((VLOOKUP(Table1[[#This Row],[SKU]],'[1]All Skus'!$A:$AJ,2,FALSE))="AKG",(VLOOKUP(Table1[[#This Row],[SKU]],'[1]All Skus'!$A:$AJ,6,FALSE)),""))</f>
        <v>0</v>
      </c>
      <c r="F36" s="15">
        <f>(IF((VLOOKUP(Table1[[#This Row],[SKU]],'[1]All Skus'!$A:$AJ,2,FALSE))="AKG",(VLOOKUP(Table1[[#This Row],[SKU]],'[1]All Skus'!$A:$AJ,7,FALSE)),""))</f>
        <v>0</v>
      </c>
      <c r="G36" s="16" t="str">
        <f>(IF((VLOOKUP(Table1[[#This Row],[SKU]],'[1]All Skus'!$A:$AJ,2,FALSE))="AKG",(VLOOKUP(Table1[[#This Row],[SKU]],'[1]All Skus'!$A:$AJ,8,FALSE)),""))</f>
        <v>Handheld Vocal Microphone</v>
      </c>
      <c r="H36" s="17" t="str">
        <f>(IF((VLOOKUP(Table1[[#This Row],[SKU]],'[1]All Skus'!$A:$AJ,2,FALSE))="AKG",(VLOOKUP(Table1[[#This Row],[SKU]],'[1]All Skus'!$A:$AJ,9,FALSE)),""))</f>
        <v>Professional dynamic vocal microphone</v>
      </c>
      <c r="I36" s="18">
        <f>(IF((VLOOKUP(Table1[[#This Row],[SKU]],'[1]All Skus'!$A:$AJ,2,FALSE))="AKG",(VLOOKUP(Table1[[#This Row],[SKU]],'[1]All Skus'!$A:$AJ,10,FALSE)),""))</f>
        <v>154.86000000000001</v>
      </c>
      <c r="J36" s="19">
        <f>(IF((VLOOKUP(Table1[[#This Row],[SKU]],'[1]All Skus'!$A:$AJ,2,FALSE))="AKG",(VLOOKUP(Table1[[#This Row],[SKU]],'[1]All Skus'!$A:$AJ,22,FALSE)),""))</f>
        <v>2.6</v>
      </c>
      <c r="K36" s="19" t="str">
        <f>(IF((VLOOKUP(Table1[[#This Row],[SKU]],'[1]All Skus'!$A:$AJ,2,FALSE))="AKG",(VLOOKUP(Table1[[#This Row],[SKU]],'[1]All Skus'!$A:$AJ,23,FALSE)),""))</f>
        <v>CN</v>
      </c>
      <c r="L36" s="20" t="str">
        <f>HYPERLINK((IF((VLOOKUP(Table1[[#This Row],[SKU]],'[1]All Skus'!$A:$AJ,2,FALSE))="AKG",(VLOOKUP(Table1[[#This Row],[SKU]],'[1]All Skus'!$A:$AJ,24,FALSE)),"")))</f>
        <v>Non Compliant</v>
      </c>
    </row>
    <row r="37" spans="1:12" ht="40.799999999999997" customHeight="1" x14ac:dyDescent="0.3">
      <c r="A37" s="22" t="s">
        <v>46</v>
      </c>
      <c r="B37" s="14" t="str">
        <f>(IF((VLOOKUP(Table1[[#This Row],[SKU]],'[1]All Skus'!$A:$AJ,2,FALSE))="AKG",(VLOOKUP(Table1[[#This Row],[SKU]],'[1]All Skus'!$A:$AJ,3,FALSE)), ""))</f>
        <v>Wired Mics</v>
      </c>
      <c r="C37" s="15" t="str">
        <f>(IF((VLOOKUP(Table1[[#This Row],[SKU]],'[1]All Skus'!$A:$AJ,2,FALSE))="AKG",(VLOOKUP(Table1[[#This Row],[SKU]],'[1]All Skus'!$A:$AJ,4,FALSE)),""))</f>
        <v xml:space="preserve">D5CS </v>
      </c>
      <c r="D37" s="15" t="str">
        <f>(IF((VLOOKUP(Table1[[#This Row],[SKU]],'[1]All Skus'!$A:$AJ,2,FALSE))="AKG",(VLOOKUP(Table1[[#This Row],[SKU]],'[1]All Skus'!$A:$AJ,5,FALSE)),""))</f>
        <v>AT410020</v>
      </c>
      <c r="E37" s="15">
        <f>(IF((VLOOKUP(Table1[[#This Row],[SKU]],'[1]All Skus'!$A:$AJ,2,FALSE))="AKG",(VLOOKUP(Table1[[#This Row],[SKU]],'[1]All Skus'!$A:$AJ,6,FALSE)),""))</f>
        <v>0</v>
      </c>
      <c r="F37" s="15">
        <f>(IF((VLOOKUP(Table1[[#This Row],[SKU]],'[1]All Skus'!$A:$AJ,2,FALSE))="AKG",(VLOOKUP(Table1[[#This Row],[SKU]],'[1]All Skus'!$A:$AJ,7,FALSE)),""))</f>
        <v>0</v>
      </c>
      <c r="G37" s="16" t="str">
        <f>(IF((VLOOKUP(Table1[[#This Row],[SKU]],'[1]All Skus'!$A:$AJ,2,FALSE))="AKG",(VLOOKUP(Table1[[#This Row],[SKU]],'[1]All Skus'!$A:$AJ,8,FALSE)),""))</f>
        <v>Handheld Vocal Microphone</v>
      </c>
      <c r="H37" s="17" t="str">
        <f>(IF((VLOOKUP(Table1[[#This Row],[SKU]],'[1]All Skus'!$A:$AJ,2,FALSE))="AKG",(VLOOKUP(Table1[[#This Row],[SKU]],'[1]All Skus'!$A:$AJ,9,FALSE)),""))</f>
        <v>D5C with on/off switch</v>
      </c>
      <c r="I37" s="18">
        <f>(IF((VLOOKUP(Table1[[#This Row],[SKU]],'[1]All Skus'!$A:$AJ,2,FALSE))="AKG",(VLOOKUP(Table1[[#This Row],[SKU]],'[1]All Skus'!$A:$AJ,10,FALSE)),""))</f>
        <v>166.86</v>
      </c>
      <c r="J37" s="19">
        <f>(IF((VLOOKUP(Table1[[#This Row],[SKU]],'[1]All Skus'!$A:$AJ,2,FALSE))="AKG",(VLOOKUP(Table1[[#This Row],[SKU]],'[1]All Skus'!$A:$AJ,22,FALSE)),""))</f>
        <v>2.6</v>
      </c>
      <c r="K37" s="19" t="str">
        <f>(IF((VLOOKUP(Table1[[#This Row],[SKU]],'[1]All Skus'!$A:$AJ,2,FALSE))="AKG",(VLOOKUP(Table1[[#This Row],[SKU]],'[1]All Skus'!$A:$AJ,23,FALSE)),""))</f>
        <v>CN</v>
      </c>
      <c r="L37" s="20" t="str">
        <f>HYPERLINK((IF((VLOOKUP(Table1[[#This Row],[SKU]],'[1]All Skus'!$A:$AJ,2,FALSE))="AKG",(VLOOKUP(Table1[[#This Row],[SKU]],'[1]All Skus'!$A:$AJ,24,FALSE)),"")))</f>
        <v>Non Compliant</v>
      </c>
    </row>
    <row r="38" spans="1:12" ht="40.799999999999997" customHeight="1" x14ac:dyDescent="0.3">
      <c r="A38" s="13" t="s">
        <v>47</v>
      </c>
      <c r="B38" s="14" t="str">
        <f>(IF((VLOOKUP(Table1[[#This Row],[SKU]],'[1]All Skus'!$A:$AJ,2,FALSE))="AKG",(VLOOKUP(Table1[[#This Row],[SKU]],'[1]All Skus'!$A:$AJ,3,FALSE)), ""))</f>
        <v>Wired Mics</v>
      </c>
      <c r="C38" s="15" t="str">
        <f>(IF((VLOOKUP(Table1[[#This Row],[SKU]],'[1]All Skus'!$A:$AJ,2,FALSE))="AKG",(VLOOKUP(Table1[[#This Row],[SKU]],'[1]All Skus'!$A:$AJ,4,FALSE)),""))</f>
        <v>D7</v>
      </c>
      <c r="D38" s="15" t="str">
        <f>(IF((VLOOKUP(Table1[[#This Row],[SKU]],'[1]All Skus'!$A:$AJ,2,FALSE))="AKG",(VLOOKUP(Table1[[#This Row],[SKU]],'[1]All Skus'!$A:$AJ,5,FALSE)),""))</f>
        <v>AT410020</v>
      </c>
      <c r="E38" s="15">
        <f>(IF((VLOOKUP(Table1[[#This Row],[SKU]],'[1]All Skus'!$A:$AJ,2,FALSE))="AKG",(VLOOKUP(Table1[[#This Row],[SKU]],'[1]All Skus'!$A:$AJ,6,FALSE)),""))</f>
        <v>0</v>
      </c>
      <c r="F38" s="15">
        <f>(IF((VLOOKUP(Table1[[#This Row],[SKU]],'[1]All Skus'!$A:$AJ,2,FALSE))="AKG",(VLOOKUP(Table1[[#This Row],[SKU]],'[1]All Skus'!$A:$AJ,7,FALSE)),""))</f>
        <v>0</v>
      </c>
      <c r="G38" s="16" t="str">
        <f>(IF((VLOOKUP(Table1[[#This Row],[SKU]],'[1]All Skus'!$A:$AJ,2,FALSE))="AKG",(VLOOKUP(Table1[[#This Row],[SKU]],'[1]All Skus'!$A:$AJ,8,FALSE)),""))</f>
        <v>Handheld Vocal Microphone</v>
      </c>
      <c r="H38" s="17" t="str">
        <f>(IF((VLOOKUP(Table1[[#This Row],[SKU]],'[1]All Skus'!$A:$AJ,2,FALSE))="AKG",(VLOOKUP(Table1[[#This Row],[SKU]],'[1]All Skus'!$A:$AJ,9,FALSE)),""))</f>
        <v>Reference dynamic vocal microphone, highest audio performance for stage and studio.</v>
      </c>
      <c r="I38" s="18">
        <f>(IF((VLOOKUP(Table1[[#This Row],[SKU]],'[1]All Skus'!$A:$AJ,2,FALSE))="AKG",(VLOOKUP(Table1[[#This Row],[SKU]],'[1]All Skus'!$A:$AJ,10,FALSE)),""))</f>
        <v>274.91000000000003</v>
      </c>
      <c r="J38" s="19">
        <f>(IF((VLOOKUP(Table1[[#This Row],[SKU]],'[1]All Skus'!$A:$AJ,2,FALSE))="AKG",(VLOOKUP(Table1[[#This Row],[SKU]],'[1]All Skus'!$A:$AJ,22,FALSE)),""))</f>
        <v>4</v>
      </c>
      <c r="K38" s="19" t="str">
        <f>(IF((VLOOKUP(Table1[[#This Row],[SKU]],'[1]All Skus'!$A:$AJ,2,FALSE))="AKG",(VLOOKUP(Table1[[#This Row],[SKU]],'[1]All Skus'!$A:$AJ,23,FALSE)),""))</f>
        <v>CN</v>
      </c>
      <c r="L38" s="20" t="str">
        <f>HYPERLINK((IF((VLOOKUP(Table1[[#This Row],[SKU]],'[1]All Skus'!$A:$AJ,2,FALSE))="AKG",(VLOOKUP(Table1[[#This Row],[SKU]],'[1]All Skus'!$A:$AJ,24,FALSE)),"")))</f>
        <v>Non Compliant</v>
      </c>
    </row>
    <row r="39" spans="1:12" ht="40.799999999999997" customHeight="1" x14ac:dyDescent="0.3">
      <c r="A39" s="13" t="s">
        <v>48</v>
      </c>
      <c r="B39" s="14" t="str">
        <f>(IF((VLOOKUP(Table1[[#This Row],[SKU]],'[1]All Skus'!$A:$AJ,2,FALSE))="AKG",(VLOOKUP(Table1[[#This Row],[SKU]],'[1]All Skus'!$A:$AJ,3,FALSE)), ""))</f>
        <v>Wired Mics</v>
      </c>
      <c r="C39" s="15" t="str">
        <f>(IF((VLOOKUP(Table1[[#This Row],[SKU]],'[1]All Skus'!$A:$AJ,2,FALSE))="AKG",(VLOOKUP(Table1[[#This Row],[SKU]],'[1]All Skus'!$A:$AJ,4,FALSE)),""))</f>
        <v>D7S</v>
      </c>
      <c r="D39" s="15" t="str">
        <f>(IF((VLOOKUP(Table1[[#This Row],[SKU]],'[1]All Skus'!$A:$AJ,2,FALSE))="AKG",(VLOOKUP(Table1[[#This Row],[SKU]],'[1]All Skus'!$A:$AJ,5,FALSE)),""))</f>
        <v>AT410020</v>
      </c>
      <c r="E39" s="15">
        <f>(IF((VLOOKUP(Table1[[#This Row],[SKU]],'[1]All Skus'!$A:$AJ,2,FALSE))="AKG",(VLOOKUP(Table1[[#This Row],[SKU]],'[1]All Skus'!$A:$AJ,6,FALSE)),""))</f>
        <v>0</v>
      </c>
      <c r="F39" s="15">
        <f>(IF((VLOOKUP(Table1[[#This Row],[SKU]],'[1]All Skus'!$A:$AJ,2,FALSE))="AKG",(VLOOKUP(Table1[[#This Row],[SKU]],'[1]All Skus'!$A:$AJ,7,FALSE)),""))</f>
        <v>0</v>
      </c>
      <c r="G39" s="16" t="str">
        <f>(IF((VLOOKUP(Table1[[#This Row],[SKU]],'[1]All Skus'!$A:$AJ,2,FALSE))="AKG",(VLOOKUP(Table1[[#This Row],[SKU]],'[1]All Skus'!$A:$AJ,8,FALSE)),""))</f>
        <v>Handheld Vocal Microphone</v>
      </c>
      <c r="H39" s="17" t="str">
        <f>(IF((VLOOKUP(Table1[[#This Row],[SKU]],'[1]All Skus'!$A:$AJ,2,FALSE))="AKG",(VLOOKUP(Table1[[#This Row],[SKU]],'[1]All Skus'!$A:$AJ,9,FALSE)),""))</f>
        <v>D7 with on/off switch</v>
      </c>
      <c r="I39" s="18">
        <f>(IF((VLOOKUP(Table1[[#This Row],[SKU]],'[1]All Skus'!$A:$AJ,2,FALSE))="AKG",(VLOOKUP(Table1[[#This Row],[SKU]],'[1]All Skus'!$A:$AJ,10,FALSE)),""))</f>
        <v>286.91000000000003</v>
      </c>
      <c r="J39" s="19">
        <f>(IF((VLOOKUP(Table1[[#This Row],[SKU]],'[1]All Skus'!$A:$AJ,2,FALSE))="AKG",(VLOOKUP(Table1[[#This Row],[SKU]],'[1]All Skus'!$A:$AJ,22,FALSE)),""))</f>
        <v>4</v>
      </c>
      <c r="K39" s="19" t="str">
        <f>(IF((VLOOKUP(Table1[[#This Row],[SKU]],'[1]All Skus'!$A:$AJ,2,FALSE))="AKG",(VLOOKUP(Table1[[#This Row],[SKU]],'[1]All Skus'!$A:$AJ,23,FALSE)),""))</f>
        <v>CN</v>
      </c>
      <c r="L39" s="20" t="str">
        <f>HYPERLINK((IF((VLOOKUP(Table1[[#This Row],[SKU]],'[1]All Skus'!$A:$AJ,2,FALSE))="AKG",(VLOOKUP(Table1[[#This Row],[SKU]],'[1]All Skus'!$A:$AJ,24,FALSE)),"")))</f>
        <v>Non Compliant</v>
      </c>
    </row>
    <row r="40" spans="1:12" ht="40.799999999999997" customHeight="1" x14ac:dyDescent="0.3">
      <c r="A40" s="21" t="s">
        <v>49</v>
      </c>
      <c r="B40" s="14">
        <f>(IF((VLOOKUP(Table1[[#This Row],[SKU]],'[1]All Skus'!$A:$AJ,2,FALSE))="AKG",(VLOOKUP(Table1[[#This Row],[SKU]],'[1]All Skus'!$A:$AJ,3,FALSE)), ""))</f>
        <v>0</v>
      </c>
      <c r="C40" s="15">
        <f>(IF((VLOOKUP(Table1[[#This Row],[SKU]],'[1]All Skus'!$A:$AJ,2,FALSE))="AKG",(VLOOKUP(Table1[[#This Row],[SKU]],'[1]All Skus'!$A:$AJ,4,FALSE)),""))</f>
        <v>0</v>
      </c>
      <c r="D40" s="15">
        <f>(IF((VLOOKUP(Table1[[#This Row],[SKU]],'[1]All Skus'!$A:$AJ,2,FALSE))="AKG",(VLOOKUP(Table1[[#This Row],[SKU]],'[1]All Skus'!$A:$AJ,5,FALSE)),""))</f>
        <v>0</v>
      </c>
      <c r="E40" s="15">
        <f>(IF((VLOOKUP(Table1[[#This Row],[SKU]],'[1]All Skus'!$A:$AJ,2,FALSE))="AKG",(VLOOKUP(Table1[[#This Row],[SKU]],'[1]All Skus'!$A:$AJ,6,FALSE)),""))</f>
        <v>0</v>
      </c>
      <c r="F40" s="15">
        <f>(IF((VLOOKUP(Table1[[#This Row],[SKU]],'[1]All Skus'!$A:$AJ,2,FALSE))="AKG",(VLOOKUP(Table1[[#This Row],[SKU]],'[1]All Skus'!$A:$AJ,7,FALSE)),""))</f>
        <v>0</v>
      </c>
      <c r="G40" s="16">
        <f>(IF((VLOOKUP(Table1[[#This Row],[SKU]],'[1]All Skus'!$A:$AJ,2,FALSE))="AKG",(VLOOKUP(Table1[[#This Row],[SKU]],'[1]All Skus'!$A:$AJ,8,FALSE)),""))</f>
        <v>0</v>
      </c>
      <c r="H40" s="17">
        <f>(IF((VLOOKUP(Table1[[#This Row],[SKU]],'[1]All Skus'!$A:$AJ,2,FALSE))="AKG",(VLOOKUP(Table1[[#This Row],[SKU]],'[1]All Skus'!$A:$AJ,9,FALSE)),""))</f>
        <v>0</v>
      </c>
      <c r="I40" s="18">
        <f>(IF((VLOOKUP(Table1[[#This Row],[SKU]],'[1]All Skus'!$A:$AJ,2,FALSE))="AKG",(VLOOKUP(Table1[[#This Row],[SKU]],'[1]All Skus'!$A:$AJ,10,FALSE)),""))</f>
        <v>0</v>
      </c>
      <c r="J40" s="19">
        <f>(IF((VLOOKUP(Table1[[#This Row],[SKU]],'[1]All Skus'!$A:$AJ,2,FALSE))="AKG",(VLOOKUP(Table1[[#This Row],[SKU]],'[1]All Skus'!$A:$AJ,22,FALSE)),""))</f>
        <v>0</v>
      </c>
      <c r="K40" s="19">
        <f>(IF((VLOOKUP(Table1[[#This Row],[SKU]],'[1]All Skus'!$A:$AJ,2,FALSE))="AKG",(VLOOKUP(Table1[[#This Row],[SKU]],'[1]All Skus'!$A:$AJ,23,FALSE)),""))</f>
        <v>0</v>
      </c>
      <c r="L40" s="20" t="str">
        <f>HYPERLINK((IF((VLOOKUP(Table1[[#This Row],[SKU]],'[1]All Skus'!$A:$AJ,2,FALSE))="AKG",(VLOOKUP(Table1[[#This Row],[SKU]],'[1]All Skus'!$A:$AJ,24,FALSE)),"")))</f>
        <v/>
      </c>
    </row>
    <row r="41" spans="1:12" ht="40.799999999999997" customHeight="1" x14ac:dyDescent="0.3">
      <c r="A41" s="13" t="s">
        <v>50</v>
      </c>
      <c r="B41" s="14" t="str">
        <f>(IF((VLOOKUP(Table1[[#This Row],[SKU]],'[1]All Skus'!$A:$AJ,2,FALSE))="AKG",(VLOOKUP(Table1[[#This Row],[SKU]],'[1]All Skus'!$A:$AJ,3,FALSE)), ""))</f>
        <v>Wired Mics</v>
      </c>
      <c r="C41" s="15" t="str">
        <f>(IF((VLOOKUP(Table1[[#This Row],[SKU]],'[1]All Skus'!$A:$AJ,2,FALSE))="AKG",(VLOOKUP(Table1[[#This Row],[SKU]],'[1]All Skus'!$A:$AJ,4,FALSE)),""))</f>
        <v>P2</v>
      </c>
      <c r="D41" s="15" t="str">
        <f>(IF((VLOOKUP(Table1[[#This Row],[SKU]],'[1]All Skus'!$A:$AJ,2,FALSE))="AKG",(VLOOKUP(Table1[[#This Row],[SKU]],'[1]All Skus'!$A:$AJ,5,FALSE)),""))</f>
        <v>AT410020</v>
      </c>
      <c r="E41" s="15">
        <f>(IF((VLOOKUP(Table1[[#This Row],[SKU]],'[1]All Skus'!$A:$AJ,2,FALSE))="AKG",(VLOOKUP(Table1[[#This Row],[SKU]],'[1]All Skus'!$A:$AJ,6,FALSE)),""))</f>
        <v>0</v>
      </c>
      <c r="F41" s="15">
        <f>(IF((VLOOKUP(Table1[[#This Row],[SKU]],'[1]All Skus'!$A:$AJ,2,FALSE))="AKG",(VLOOKUP(Table1[[#This Row],[SKU]],'[1]All Skus'!$A:$AJ,7,FALSE)),""))</f>
        <v>0</v>
      </c>
      <c r="G41" s="16" t="str">
        <f>(IF((VLOOKUP(Table1[[#This Row],[SKU]],'[1]All Skus'!$A:$AJ,2,FALSE))="AKG",(VLOOKUP(Table1[[#This Row],[SKU]],'[1]All Skus'!$A:$AJ,8,FALSE)),""))</f>
        <v>Instrument Microphone</v>
      </c>
      <c r="H41" s="17" t="str">
        <f>(IF((VLOOKUP(Table1[[#This Row],[SKU]],'[1]All Skus'!$A:$AJ,2,FALSE))="AKG",(VLOOKUP(Table1[[#This Row],[SKU]],'[1]All Skus'!$A:$AJ,9,FALSE)),""))</f>
        <v>Dynamic microphone designed for low-pitched instruments</v>
      </c>
      <c r="I41" s="18">
        <f>(IF((VLOOKUP(Table1[[#This Row],[SKU]],'[1]All Skus'!$A:$AJ,2,FALSE))="AKG",(VLOOKUP(Table1[[#This Row],[SKU]],'[1]All Skus'!$A:$AJ,10,FALSE)),""))</f>
        <v>154.86000000000001</v>
      </c>
      <c r="J41" s="19">
        <f>(IF((VLOOKUP(Table1[[#This Row],[SKU]],'[1]All Skus'!$A:$AJ,2,FALSE))="AKG",(VLOOKUP(Table1[[#This Row],[SKU]],'[1]All Skus'!$A:$AJ,22,FALSE)),""))</f>
        <v>3.6</v>
      </c>
      <c r="K41" s="19" t="str">
        <f>(IF((VLOOKUP(Table1[[#This Row],[SKU]],'[1]All Skus'!$A:$AJ,2,FALSE))="AKG",(VLOOKUP(Table1[[#This Row],[SKU]],'[1]All Skus'!$A:$AJ,23,FALSE)),""))</f>
        <v>CN</v>
      </c>
      <c r="L41" s="20" t="str">
        <f>HYPERLINK((IF((VLOOKUP(Table1[[#This Row],[SKU]],'[1]All Skus'!$A:$AJ,2,FALSE))="AKG",(VLOOKUP(Table1[[#This Row],[SKU]],'[1]All Skus'!$A:$AJ,24,FALSE)),"")))</f>
        <v>Non Compliant</v>
      </c>
    </row>
    <row r="42" spans="1:12" ht="40.799999999999997" customHeight="1" x14ac:dyDescent="0.3">
      <c r="A42" s="13" t="s">
        <v>51</v>
      </c>
      <c r="B42" s="14" t="str">
        <f>(IF((VLOOKUP(Table1[[#This Row],[SKU]],'[1]All Skus'!$A:$AJ,2,FALSE))="AKG",(VLOOKUP(Table1[[#This Row],[SKU]],'[1]All Skus'!$A:$AJ,3,FALSE)), ""))</f>
        <v>Wired Mics</v>
      </c>
      <c r="C42" s="15" t="str">
        <f>(IF((VLOOKUP(Table1[[#This Row],[SKU]],'[1]All Skus'!$A:$AJ,2,FALSE))="AKG",(VLOOKUP(Table1[[#This Row],[SKU]],'[1]All Skus'!$A:$AJ,4,FALSE)),""))</f>
        <v>P4</v>
      </c>
      <c r="D42" s="15" t="str">
        <f>(IF((VLOOKUP(Table1[[#This Row],[SKU]],'[1]All Skus'!$A:$AJ,2,FALSE))="AKG",(VLOOKUP(Table1[[#This Row],[SKU]],'[1]All Skus'!$A:$AJ,5,FALSE)),""))</f>
        <v>AT410020</v>
      </c>
      <c r="E42" s="15">
        <f>(IF((VLOOKUP(Table1[[#This Row],[SKU]],'[1]All Skus'!$A:$AJ,2,FALSE))="AKG",(VLOOKUP(Table1[[#This Row],[SKU]],'[1]All Skus'!$A:$AJ,6,FALSE)),""))</f>
        <v>0</v>
      </c>
      <c r="F42" s="15">
        <f>(IF((VLOOKUP(Table1[[#This Row],[SKU]],'[1]All Skus'!$A:$AJ,2,FALSE))="AKG",(VLOOKUP(Table1[[#This Row],[SKU]],'[1]All Skus'!$A:$AJ,7,FALSE)),""))</f>
        <v>0</v>
      </c>
      <c r="G42" s="16" t="str">
        <f>(IF((VLOOKUP(Table1[[#This Row],[SKU]],'[1]All Skus'!$A:$AJ,2,FALSE))="AKG",(VLOOKUP(Table1[[#This Row],[SKU]],'[1]All Skus'!$A:$AJ,8,FALSE)),""))</f>
        <v>Instrument Microphone</v>
      </c>
      <c r="H42" s="17" t="str">
        <f>(IF((VLOOKUP(Table1[[#This Row],[SKU]],'[1]All Skus'!$A:$AJ,2,FALSE))="AKG",(VLOOKUP(Table1[[#This Row],[SKU]],'[1]All Skus'!$A:$AJ,9,FALSE)),""))</f>
        <v>Dynamic microphone designed for drums and percussions, wind instruments and guitar amps</v>
      </c>
      <c r="I42" s="18">
        <f>(IF((VLOOKUP(Table1[[#This Row],[SKU]],'[1]All Skus'!$A:$AJ,2,FALSE))="AKG",(VLOOKUP(Table1[[#This Row],[SKU]],'[1]All Skus'!$A:$AJ,10,FALSE)),""))</f>
        <v>106.84</v>
      </c>
      <c r="J42" s="19">
        <f>(IF((VLOOKUP(Table1[[#This Row],[SKU]],'[1]All Skus'!$A:$AJ,2,FALSE))="AKG",(VLOOKUP(Table1[[#This Row],[SKU]],'[1]All Skus'!$A:$AJ,22,FALSE)),""))</f>
        <v>2.4</v>
      </c>
      <c r="K42" s="19" t="str">
        <f>(IF((VLOOKUP(Table1[[#This Row],[SKU]],'[1]All Skus'!$A:$AJ,2,FALSE))="AKG",(VLOOKUP(Table1[[#This Row],[SKU]],'[1]All Skus'!$A:$AJ,23,FALSE)),""))</f>
        <v>CN</v>
      </c>
      <c r="L42" s="20" t="str">
        <f>HYPERLINK((IF((VLOOKUP(Table1[[#This Row],[SKU]],'[1]All Skus'!$A:$AJ,2,FALSE))="AKG",(VLOOKUP(Table1[[#This Row],[SKU]],'[1]All Skus'!$A:$AJ,24,FALSE)),"")))</f>
        <v>Non Compliant</v>
      </c>
    </row>
    <row r="43" spans="1:12" ht="40.799999999999997" customHeight="1" x14ac:dyDescent="0.3">
      <c r="A43" s="13" t="s">
        <v>52</v>
      </c>
      <c r="B43" s="14" t="str">
        <f>(IF((VLOOKUP(Table1[[#This Row],[SKU]],'[1]All Skus'!$A:$AJ,2,FALSE))="AKG",(VLOOKUP(Table1[[#This Row],[SKU]],'[1]All Skus'!$A:$AJ,3,FALSE)), ""))</f>
        <v>Wired Mics</v>
      </c>
      <c r="C43" s="15" t="str">
        <f>(IF((VLOOKUP(Table1[[#This Row],[SKU]],'[1]All Skus'!$A:$AJ,2,FALSE))="AKG",(VLOOKUP(Table1[[#This Row],[SKU]],'[1]All Skus'!$A:$AJ,4,FALSE)),""))</f>
        <v>C411 PP</v>
      </c>
      <c r="D43" s="15" t="str">
        <f>(IF((VLOOKUP(Table1[[#This Row],[SKU]],'[1]All Skus'!$A:$AJ,2,FALSE))="AKG",(VLOOKUP(Table1[[#This Row],[SKU]],'[1]All Skus'!$A:$AJ,5,FALSE)),""))</f>
        <v>AT410010</v>
      </c>
      <c r="E43" s="15">
        <f>(IF((VLOOKUP(Table1[[#This Row],[SKU]],'[1]All Skus'!$A:$AJ,2,FALSE))="AKG",(VLOOKUP(Table1[[#This Row],[SKU]],'[1]All Skus'!$A:$AJ,6,FALSE)),""))</f>
        <v>0</v>
      </c>
      <c r="F43" s="15">
        <f>(IF((VLOOKUP(Table1[[#This Row],[SKU]],'[1]All Skus'!$A:$AJ,2,FALSE))="AKG",(VLOOKUP(Table1[[#This Row],[SKU]],'[1]All Skus'!$A:$AJ,7,FALSE)),""))</f>
        <v>0</v>
      </c>
      <c r="G43" s="16" t="str">
        <f>(IF((VLOOKUP(Table1[[#This Row],[SKU]],'[1]All Skus'!$A:$AJ,2,FALSE))="AKG",(VLOOKUP(Table1[[#This Row],[SKU]],'[1]All Skus'!$A:$AJ,8,FALSE)),""))</f>
        <v>Instrument Microphone</v>
      </c>
      <c r="H43" s="17" t="str">
        <f>(IF((VLOOKUP(Table1[[#This Row],[SKU]],'[1]All Skus'!$A:$AJ,2,FALSE))="AKG",(VLOOKUP(Table1[[#This Row],[SKU]],'[1]All Skus'!$A:$AJ,9,FALSE)),""))</f>
        <v>For hardwire applications, with standard XLR connector for phantom powering.</v>
      </c>
      <c r="I43" s="18">
        <f>(IF((VLOOKUP(Table1[[#This Row],[SKU]],'[1]All Skus'!$A:$AJ,2,FALSE))="AKG",(VLOOKUP(Table1[[#This Row],[SKU]],'[1]All Skus'!$A:$AJ,10,FALSE)),""))</f>
        <v>250.9</v>
      </c>
      <c r="J43" s="19">
        <f>(IF((VLOOKUP(Table1[[#This Row],[SKU]],'[1]All Skus'!$A:$AJ,2,FALSE))="AKG",(VLOOKUP(Table1[[#This Row],[SKU]],'[1]All Skus'!$A:$AJ,22,FALSE)),""))</f>
        <v>2.4</v>
      </c>
      <c r="K43" s="19" t="str">
        <f>(IF((VLOOKUP(Table1[[#This Row],[SKU]],'[1]All Skus'!$A:$AJ,2,FALSE))="AKG",(VLOOKUP(Table1[[#This Row],[SKU]],'[1]All Skus'!$A:$AJ,23,FALSE)),""))</f>
        <v>AT</v>
      </c>
      <c r="L43" s="20" t="str">
        <f>HYPERLINK((IF((VLOOKUP(Table1[[#This Row],[SKU]],'[1]All Skus'!$A:$AJ,2,FALSE))="AKG",(VLOOKUP(Table1[[#This Row],[SKU]],'[1]All Skus'!$A:$AJ,24,FALSE)),"")))</f>
        <v>Compliant</v>
      </c>
    </row>
    <row r="44" spans="1:12" ht="40.799999999999997" customHeight="1" x14ac:dyDescent="0.3">
      <c r="A44" s="13" t="s">
        <v>53</v>
      </c>
      <c r="B44" s="14" t="str">
        <f>(IF((VLOOKUP(Table1[[#This Row],[SKU]],'[1]All Skus'!$A:$AJ,2,FALSE))="AKG",(VLOOKUP(Table1[[#This Row],[SKU]],'[1]All Skus'!$A:$AJ,3,FALSE)), ""))</f>
        <v>Wired Mics</v>
      </c>
      <c r="C44" s="15" t="str">
        <f>(IF((VLOOKUP(Table1[[#This Row],[SKU]],'[1]All Skus'!$A:$AJ,2,FALSE))="AKG",(VLOOKUP(Table1[[#This Row],[SKU]],'[1]All Skus'!$A:$AJ,4,FALSE)),""))</f>
        <v>C411 L</v>
      </c>
      <c r="D44" s="15">
        <f>(IF((VLOOKUP(Table1[[#This Row],[SKU]],'[1]All Skus'!$A:$AJ,2,FALSE))="AKG",(VLOOKUP(Table1[[#This Row],[SKU]],'[1]All Skus'!$A:$AJ,5,FALSE)),""))</f>
        <v>81300000</v>
      </c>
      <c r="E44" s="15">
        <f>(IF((VLOOKUP(Table1[[#This Row],[SKU]],'[1]All Skus'!$A:$AJ,2,FALSE))="AKG",(VLOOKUP(Table1[[#This Row],[SKU]],'[1]All Skus'!$A:$AJ,6,FALSE)),""))</f>
        <v>0</v>
      </c>
      <c r="F44" s="15">
        <f>(IF((VLOOKUP(Table1[[#This Row],[SKU]],'[1]All Skus'!$A:$AJ,2,FALSE))="AKG",(VLOOKUP(Table1[[#This Row],[SKU]],'[1]All Skus'!$A:$AJ,7,FALSE)),""))</f>
        <v>0</v>
      </c>
      <c r="G44" s="16" t="str">
        <f>(IF((VLOOKUP(Table1[[#This Row],[SKU]],'[1]All Skus'!$A:$AJ,2,FALSE))="AKG",(VLOOKUP(Table1[[#This Row],[SKU]],'[1]All Skus'!$A:$AJ,8,FALSE)),""))</f>
        <v>Instrument Microphone</v>
      </c>
      <c r="H44" s="17" t="str">
        <f>(IF((VLOOKUP(Table1[[#This Row],[SKU]],'[1]All Skus'!$A:$AJ,2,FALSE))="AKG",(VLOOKUP(Table1[[#This Row],[SKU]],'[1]All Skus'!$A:$AJ,9,FALSE)),""))</f>
        <v>Ultra-light vibration pickup with mini XLR connector for use with B29 L battery operated power supply or AKG WMS bodypack transmitters.</v>
      </c>
      <c r="I44" s="18">
        <f>(IF((VLOOKUP(Table1[[#This Row],[SKU]],'[1]All Skus'!$A:$AJ,2,FALSE))="AKG",(VLOOKUP(Table1[[#This Row],[SKU]],'[1]All Skus'!$A:$AJ,10,FALSE)),""))</f>
        <v>190.87</v>
      </c>
      <c r="J44" s="19">
        <f>(IF((VLOOKUP(Table1[[#This Row],[SKU]],'[1]All Skus'!$A:$AJ,2,FALSE))="AKG",(VLOOKUP(Table1[[#This Row],[SKU]],'[1]All Skus'!$A:$AJ,22,FALSE)),""))</f>
        <v>8.4</v>
      </c>
      <c r="K44" s="19" t="str">
        <f>(IF((VLOOKUP(Table1[[#This Row],[SKU]],'[1]All Skus'!$A:$AJ,2,FALSE))="AKG",(VLOOKUP(Table1[[#This Row],[SKU]],'[1]All Skus'!$A:$AJ,23,FALSE)),""))</f>
        <v>AT</v>
      </c>
      <c r="L44" s="20" t="str">
        <f>HYPERLINK((IF((VLOOKUP(Table1[[#This Row],[SKU]],'[1]All Skus'!$A:$AJ,2,FALSE))="AKG",(VLOOKUP(Table1[[#This Row],[SKU]],'[1]All Skus'!$A:$AJ,24,FALSE)),"")))</f>
        <v>Compliant</v>
      </c>
    </row>
    <row r="45" spans="1:12" ht="40.799999999999997" customHeight="1" x14ac:dyDescent="0.3">
      <c r="A45" s="13" t="s">
        <v>54</v>
      </c>
      <c r="B45" s="14" t="str">
        <f>(IF((VLOOKUP(Table1[[#This Row],[SKU]],'[1]All Skus'!$A:$AJ,2,FALSE))="AKG",(VLOOKUP(Table1[[#This Row],[SKU]],'[1]All Skus'!$A:$AJ,3,FALSE)), ""))</f>
        <v>Wired Mics</v>
      </c>
      <c r="C45" s="15" t="str">
        <f>(IF((VLOOKUP(Table1[[#This Row],[SKU]],'[1]All Skus'!$A:$AJ,2,FALSE))="AKG",(VLOOKUP(Table1[[#This Row],[SKU]],'[1]All Skus'!$A:$AJ,4,FALSE)),""))</f>
        <v>C430</v>
      </c>
      <c r="D45" s="15" t="str">
        <f>(IF((VLOOKUP(Table1[[#This Row],[SKU]],'[1]All Skus'!$A:$AJ,2,FALSE))="AKG",(VLOOKUP(Table1[[#This Row],[SKU]],'[1]All Skus'!$A:$AJ,5,FALSE)),""))</f>
        <v>AT510000</v>
      </c>
      <c r="E45" s="15">
        <f>(IF((VLOOKUP(Table1[[#This Row],[SKU]],'[1]All Skus'!$A:$AJ,2,FALSE))="AKG",(VLOOKUP(Table1[[#This Row],[SKU]],'[1]All Skus'!$A:$AJ,6,FALSE)),""))</f>
        <v>0</v>
      </c>
      <c r="F45" s="15">
        <f>(IF((VLOOKUP(Table1[[#This Row],[SKU]],'[1]All Skus'!$A:$AJ,2,FALSE))="AKG",(VLOOKUP(Table1[[#This Row],[SKU]],'[1]All Skus'!$A:$AJ,7,FALSE)),""))</f>
        <v>0</v>
      </c>
      <c r="G45" s="16" t="str">
        <f>(IF((VLOOKUP(Table1[[#This Row],[SKU]],'[1]All Skus'!$A:$AJ,2,FALSE))="AKG",(VLOOKUP(Table1[[#This Row],[SKU]],'[1]All Skus'!$A:$AJ,8,FALSE)),""))</f>
        <v>Instrument Microphone</v>
      </c>
      <c r="H45" s="17" t="str">
        <f>(IF((VLOOKUP(Table1[[#This Row],[SKU]],'[1]All Skus'!$A:$AJ,2,FALSE))="AKG",(VLOOKUP(Table1[[#This Row],[SKU]],'[1]All Skus'!$A:$AJ,9,FALSE)),""))</f>
        <v xml:space="preserve">Overhead mic for hardwire applications, with standard XLR connector for phantom powering.
</v>
      </c>
      <c r="I45" s="18">
        <f>(IF((VLOOKUP(Table1[[#This Row],[SKU]],'[1]All Skus'!$A:$AJ,2,FALSE))="AKG",(VLOOKUP(Table1[[#This Row],[SKU]],'[1]All Skus'!$A:$AJ,10,FALSE)),""))</f>
        <v>298.92</v>
      </c>
      <c r="J45" s="19">
        <f>(IF((VLOOKUP(Table1[[#This Row],[SKU]],'[1]All Skus'!$A:$AJ,2,FALSE))="AKG",(VLOOKUP(Table1[[#This Row],[SKU]],'[1]All Skus'!$A:$AJ,22,FALSE)),""))</f>
        <v>2.4</v>
      </c>
      <c r="K45" s="19" t="str">
        <f>(IF((VLOOKUP(Table1[[#This Row],[SKU]],'[1]All Skus'!$A:$AJ,2,FALSE))="AKG",(VLOOKUP(Table1[[#This Row],[SKU]],'[1]All Skus'!$A:$AJ,23,FALSE)),""))</f>
        <v>CN</v>
      </c>
      <c r="L45" s="20" t="str">
        <f>HYPERLINK((IF((VLOOKUP(Table1[[#This Row],[SKU]],'[1]All Skus'!$A:$AJ,2,FALSE))="AKG",(VLOOKUP(Table1[[#This Row],[SKU]],'[1]All Skus'!$A:$AJ,24,FALSE)),"")))</f>
        <v>Non Compliant</v>
      </c>
    </row>
    <row r="46" spans="1:12" ht="40.799999999999997" customHeight="1" x14ac:dyDescent="0.3">
      <c r="A46" s="13" t="s">
        <v>55</v>
      </c>
      <c r="B46" s="14" t="str">
        <f>(IF((VLOOKUP(Table1[[#This Row],[SKU]],'[1]All Skus'!$A:$AJ,2,FALSE))="AKG",(VLOOKUP(Table1[[#This Row],[SKU]],'[1]All Skus'!$A:$AJ,3,FALSE)), ""))</f>
        <v>Wired Mics</v>
      </c>
      <c r="C46" s="15" t="str">
        <f>(IF((VLOOKUP(Table1[[#This Row],[SKU]],'[1]All Skus'!$A:$AJ,2,FALSE))="AKG",(VLOOKUP(Table1[[#This Row],[SKU]],'[1]All Skus'!$A:$AJ,4,FALSE)),""))</f>
        <v>C516 ML</v>
      </c>
      <c r="D46" s="15" t="str">
        <f>(IF((VLOOKUP(Table1[[#This Row],[SKU]],'[1]All Skus'!$A:$AJ,2,FALSE))="AKG",(VLOOKUP(Table1[[#This Row],[SKU]],'[1]All Skus'!$A:$AJ,5,FALSE)),""))</f>
        <v>JBL025</v>
      </c>
      <c r="E46" s="15">
        <f>(IF((VLOOKUP(Table1[[#This Row],[SKU]],'[1]All Skus'!$A:$AJ,2,FALSE))="AKG",(VLOOKUP(Table1[[#This Row],[SKU]],'[1]All Skus'!$A:$AJ,6,FALSE)),""))</f>
        <v>0</v>
      </c>
      <c r="F46" s="15">
        <f>(IF((VLOOKUP(Table1[[#This Row],[SKU]],'[1]All Skus'!$A:$AJ,2,FALSE))="AKG",(VLOOKUP(Table1[[#This Row],[SKU]],'[1]All Skus'!$A:$AJ,7,FALSE)),""))</f>
        <v>0</v>
      </c>
      <c r="G46" s="16" t="str">
        <f>(IF((VLOOKUP(Table1[[#This Row],[SKU]],'[1]All Skus'!$A:$AJ,2,FALSE))="AKG",(VLOOKUP(Table1[[#This Row],[SKU]],'[1]All Skus'!$A:$AJ,8,FALSE)),""))</f>
        <v>Instrument Microphone</v>
      </c>
      <c r="H46" s="17" t="str">
        <f>(IF((VLOOKUP(Table1[[#This Row],[SKU]],'[1]All Skus'!$A:$AJ,2,FALSE))="AKG",(VLOOKUP(Table1[[#This Row],[SKU]],'[1]All Skus'!$A:$AJ,9,FALSE)),""))</f>
        <v>Ultra-light hypercardioid instrumental miniature mic for accordeon and speakers with mini XLR connector for use with B29 L battery operated power supply, MPA V L external phantom power adapter, or AKG WMS bodypack transmitters.</v>
      </c>
      <c r="I46" s="18">
        <f>(IF((VLOOKUP(Table1[[#This Row],[SKU]],'[1]All Skus'!$A:$AJ,2,FALSE))="AKG",(VLOOKUP(Table1[[#This Row],[SKU]],'[1]All Skus'!$A:$AJ,10,FALSE)),""))</f>
        <v>289</v>
      </c>
      <c r="J46" s="19">
        <f>(IF((VLOOKUP(Table1[[#This Row],[SKU]],'[1]All Skus'!$A:$AJ,2,FALSE))="AKG",(VLOOKUP(Table1[[#This Row],[SKU]],'[1]All Skus'!$A:$AJ,22,FALSE)),""))</f>
        <v>2.8</v>
      </c>
      <c r="K46" s="19" t="str">
        <f>(IF((VLOOKUP(Table1[[#This Row],[SKU]],'[1]All Skus'!$A:$AJ,2,FALSE))="AKG",(VLOOKUP(Table1[[#This Row],[SKU]],'[1]All Skus'!$A:$AJ,23,FALSE)),""))</f>
        <v>CN</v>
      </c>
      <c r="L46" s="20" t="str">
        <f>HYPERLINK((IF((VLOOKUP(Table1[[#This Row],[SKU]],'[1]All Skus'!$A:$AJ,2,FALSE))="AKG",(VLOOKUP(Table1[[#This Row],[SKU]],'[1]All Skus'!$A:$AJ,24,FALSE)),"")))</f>
        <v>Non Compliant</v>
      </c>
    </row>
    <row r="47" spans="1:12" ht="40.799999999999997" customHeight="1" x14ac:dyDescent="0.3">
      <c r="A47" s="13" t="s">
        <v>56</v>
      </c>
      <c r="B47" s="14" t="str">
        <f>(IF((VLOOKUP(Table1[[#This Row],[SKU]],'[1]All Skus'!$A:$AJ,2,FALSE))="AKG",(VLOOKUP(Table1[[#This Row],[SKU]],'[1]All Skus'!$A:$AJ,3,FALSE)), ""))</f>
        <v>Wired Mics</v>
      </c>
      <c r="C47" s="15" t="str">
        <f>(IF((VLOOKUP(Table1[[#This Row],[SKU]],'[1]All Skus'!$A:$AJ,2,FALSE))="AKG",(VLOOKUP(Table1[[#This Row],[SKU]],'[1]All Skus'!$A:$AJ,4,FALSE)),""))</f>
        <v xml:space="preserve">C518 M </v>
      </c>
      <c r="D47" s="15" t="str">
        <f>(IF((VLOOKUP(Table1[[#This Row],[SKU]],'[1]All Skus'!$A:$AJ,2,FALSE))="AKG",(VLOOKUP(Table1[[#This Row],[SKU]],'[1]All Skus'!$A:$AJ,5,FALSE)),""))</f>
        <v>AT410010</v>
      </c>
      <c r="E47" s="15">
        <f>(IF((VLOOKUP(Table1[[#This Row],[SKU]],'[1]All Skus'!$A:$AJ,2,FALSE))="AKG",(VLOOKUP(Table1[[#This Row],[SKU]],'[1]All Skus'!$A:$AJ,6,FALSE)),""))</f>
        <v>0</v>
      </c>
      <c r="F47" s="15">
        <f>(IF((VLOOKUP(Table1[[#This Row],[SKU]],'[1]All Skus'!$A:$AJ,2,FALSE))="AKG",(VLOOKUP(Table1[[#This Row],[SKU]],'[1]All Skus'!$A:$AJ,7,FALSE)),""))</f>
        <v>0</v>
      </c>
      <c r="G47" s="16" t="str">
        <f>(IF((VLOOKUP(Table1[[#This Row],[SKU]],'[1]All Skus'!$A:$AJ,2,FALSE))="AKG",(VLOOKUP(Table1[[#This Row],[SKU]],'[1]All Skus'!$A:$AJ,8,FALSE)),""))</f>
        <v>Instrument Microphone</v>
      </c>
      <c r="H47" s="17" t="str">
        <f>(IF((VLOOKUP(Table1[[#This Row],[SKU]],'[1]All Skus'!$A:$AJ,2,FALSE))="AKG",(VLOOKUP(Table1[[#This Row],[SKU]],'[1]All Skus'!$A:$AJ,9,FALSE)),""))</f>
        <v xml:space="preserve">Miniature clip-on mic for drums &amp; percussion for hardwire applications, with standard XLR connector for phantom powering.
</v>
      </c>
      <c r="I47" s="18">
        <f>(IF((VLOOKUP(Table1[[#This Row],[SKU]],'[1]All Skus'!$A:$AJ,2,FALSE))="AKG",(VLOOKUP(Table1[[#This Row],[SKU]],'[1]All Skus'!$A:$AJ,10,FALSE)),""))</f>
        <v>385</v>
      </c>
      <c r="J47" s="19">
        <f>(IF((VLOOKUP(Table1[[#This Row],[SKU]],'[1]All Skus'!$A:$AJ,2,FALSE))="AKG",(VLOOKUP(Table1[[#This Row],[SKU]],'[1]All Skus'!$A:$AJ,22,FALSE)),""))</f>
        <v>2.8</v>
      </c>
      <c r="K47" s="19" t="str">
        <f>(IF((VLOOKUP(Table1[[#This Row],[SKU]],'[1]All Skus'!$A:$AJ,2,FALSE))="AKG",(VLOOKUP(Table1[[#This Row],[SKU]],'[1]All Skus'!$A:$AJ,23,FALSE)),""))</f>
        <v>CN</v>
      </c>
      <c r="L47" s="20" t="str">
        <f>HYPERLINK((IF((VLOOKUP(Table1[[#This Row],[SKU]],'[1]All Skus'!$A:$AJ,2,FALSE))="AKG",(VLOOKUP(Table1[[#This Row],[SKU]],'[1]All Skus'!$A:$AJ,24,FALSE)),"")))</f>
        <v>Non Compliant</v>
      </c>
    </row>
    <row r="48" spans="1:12" ht="40.799999999999997" customHeight="1" x14ac:dyDescent="0.3">
      <c r="A48" s="13" t="s">
        <v>57</v>
      </c>
      <c r="B48" s="14" t="str">
        <f>(IF((VLOOKUP(Table1[[#This Row],[SKU]],'[1]All Skus'!$A:$AJ,2,FALSE))="AKG",(VLOOKUP(Table1[[#This Row],[SKU]],'[1]All Skus'!$A:$AJ,3,FALSE)), ""))</f>
        <v>Wired Mics</v>
      </c>
      <c r="C48" s="15" t="str">
        <f>(IF((VLOOKUP(Table1[[#This Row],[SKU]],'[1]All Skus'!$A:$AJ,2,FALSE))="AKG",(VLOOKUP(Table1[[#This Row],[SKU]],'[1]All Skus'!$A:$AJ,4,FALSE)),""))</f>
        <v>C518 ML</v>
      </c>
      <c r="D48" s="15" t="str">
        <f>(IF((VLOOKUP(Table1[[#This Row],[SKU]],'[1]All Skus'!$A:$AJ,2,FALSE))="AKG",(VLOOKUP(Table1[[#This Row],[SKU]],'[1]All Skus'!$A:$AJ,5,FALSE)),""))</f>
        <v>AT410010</v>
      </c>
      <c r="E48" s="15">
        <f>(IF((VLOOKUP(Table1[[#This Row],[SKU]],'[1]All Skus'!$A:$AJ,2,FALSE))="AKG",(VLOOKUP(Table1[[#This Row],[SKU]],'[1]All Skus'!$A:$AJ,6,FALSE)),""))</f>
        <v>0</v>
      </c>
      <c r="F48" s="15">
        <f>(IF((VLOOKUP(Table1[[#This Row],[SKU]],'[1]All Skus'!$A:$AJ,2,FALSE))="AKG",(VLOOKUP(Table1[[#This Row],[SKU]],'[1]All Skus'!$A:$AJ,7,FALSE)),""))</f>
        <v>0</v>
      </c>
      <c r="G48" s="16" t="str">
        <f>(IF((VLOOKUP(Table1[[#This Row],[SKU]],'[1]All Skus'!$A:$AJ,2,FALSE))="AKG",(VLOOKUP(Table1[[#This Row],[SKU]],'[1]All Skus'!$A:$AJ,8,FALSE)),""))</f>
        <v>Instrument Microphone</v>
      </c>
      <c r="H48" s="17" t="str">
        <f>(IF((VLOOKUP(Table1[[#This Row],[SKU]],'[1]All Skus'!$A:$AJ,2,FALSE))="AKG",(VLOOKUP(Table1[[#This Row],[SKU]],'[1]All Skus'!$A:$AJ,9,FALSE)),""))</f>
        <v>Miniature clip-on mic for drums &amp; percussion with mini XLR connector for use with B29 L battery operated power supply, MPA V L external phantom power adapter, or AKG WMS bodypack transmitters.</v>
      </c>
      <c r="I48" s="18">
        <f>(IF((VLOOKUP(Table1[[#This Row],[SKU]],'[1]All Skus'!$A:$AJ,2,FALSE))="AKG",(VLOOKUP(Table1[[#This Row],[SKU]],'[1]All Skus'!$A:$AJ,10,FALSE)),""))</f>
        <v>289</v>
      </c>
      <c r="J48" s="19">
        <f>(IF((VLOOKUP(Table1[[#This Row],[SKU]],'[1]All Skus'!$A:$AJ,2,FALSE))="AKG",(VLOOKUP(Table1[[#This Row],[SKU]],'[1]All Skus'!$A:$AJ,22,FALSE)),""))</f>
        <v>2.8</v>
      </c>
      <c r="K48" s="19" t="str">
        <f>(IF((VLOOKUP(Table1[[#This Row],[SKU]],'[1]All Skus'!$A:$AJ,2,FALSE))="AKG",(VLOOKUP(Table1[[#This Row],[SKU]],'[1]All Skus'!$A:$AJ,23,FALSE)),""))</f>
        <v>CN</v>
      </c>
      <c r="L48" s="20" t="str">
        <f>HYPERLINK((IF((VLOOKUP(Table1[[#This Row],[SKU]],'[1]All Skus'!$A:$AJ,2,FALSE))="AKG",(VLOOKUP(Table1[[#This Row],[SKU]],'[1]All Skus'!$A:$AJ,24,FALSE)),"")))</f>
        <v>Non Compliant</v>
      </c>
    </row>
    <row r="49" spans="1:12" ht="40.799999999999997" customHeight="1" x14ac:dyDescent="0.3">
      <c r="A49" s="13" t="s">
        <v>58</v>
      </c>
      <c r="B49" s="14" t="str">
        <f>(IF((VLOOKUP(Table1[[#This Row],[SKU]],'[1]All Skus'!$A:$AJ,2,FALSE))="AKG",(VLOOKUP(Table1[[#This Row],[SKU]],'[1]All Skus'!$A:$AJ,3,FALSE)), ""))</f>
        <v>Wired Mics</v>
      </c>
      <c r="C49" s="15" t="str">
        <f>(IF((VLOOKUP(Table1[[#This Row],[SKU]],'[1]All Skus'!$A:$AJ,2,FALSE))="AKG",(VLOOKUP(Table1[[#This Row],[SKU]],'[1]All Skus'!$A:$AJ,4,FALSE)),""))</f>
        <v xml:space="preserve">C519 M </v>
      </c>
      <c r="D49" s="15" t="str">
        <f>(IF((VLOOKUP(Table1[[#This Row],[SKU]],'[1]All Skus'!$A:$AJ,2,FALSE))="AKG",(VLOOKUP(Table1[[#This Row],[SKU]],'[1]All Skus'!$A:$AJ,5,FALSE)),""))</f>
        <v>AT410010</v>
      </c>
      <c r="E49" s="15">
        <f>(IF((VLOOKUP(Table1[[#This Row],[SKU]],'[1]All Skus'!$A:$AJ,2,FALSE))="AKG",(VLOOKUP(Table1[[#This Row],[SKU]],'[1]All Skus'!$A:$AJ,6,FALSE)),""))</f>
        <v>0</v>
      </c>
      <c r="F49" s="15">
        <f>(IF((VLOOKUP(Table1[[#This Row],[SKU]],'[1]All Skus'!$A:$AJ,2,FALSE))="AKG",(VLOOKUP(Table1[[#This Row],[SKU]],'[1]All Skus'!$A:$AJ,7,FALSE)),""))</f>
        <v>0</v>
      </c>
      <c r="G49" s="16" t="str">
        <f>(IF((VLOOKUP(Table1[[#This Row],[SKU]],'[1]All Skus'!$A:$AJ,2,FALSE))="AKG",(VLOOKUP(Table1[[#This Row],[SKU]],'[1]All Skus'!$A:$AJ,8,FALSE)),""))</f>
        <v>Instrument Microphone</v>
      </c>
      <c r="H49" s="17" t="str">
        <f>(IF((VLOOKUP(Table1[[#This Row],[SKU]],'[1]All Skus'!$A:$AJ,2,FALSE))="AKG",(VLOOKUP(Table1[[#This Row],[SKU]],'[1]All Skus'!$A:$AJ,9,FALSE)),""))</f>
        <v xml:space="preserve">Clip-on mic with miniature gooseneck for wind instruments for hardwire applications, with standard XLR connector for phantom powering.
</v>
      </c>
      <c r="I49" s="18">
        <f>(IF((VLOOKUP(Table1[[#This Row],[SKU]],'[1]All Skus'!$A:$AJ,2,FALSE))="AKG",(VLOOKUP(Table1[[#This Row],[SKU]],'[1]All Skus'!$A:$AJ,10,FALSE)),""))</f>
        <v>379</v>
      </c>
      <c r="J49" s="19">
        <f>(IF((VLOOKUP(Table1[[#This Row],[SKU]],'[1]All Skus'!$A:$AJ,2,FALSE))="AKG",(VLOOKUP(Table1[[#This Row],[SKU]],'[1]All Skus'!$A:$AJ,22,FALSE)),""))</f>
        <v>2.8</v>
      </c>
      <c r="K49" s="19" t="str">
        <f>(IF((VLOOKUP(Table1[[#This Row],[SKU]],'[1]All Skus'!$A:$AJ,2,FALSE))="AKG",(VLOOKUP(Table1[[#This Row],[SKU]],'[1]All Skus'!$A:$AJ,23,FALSE)),""))</f>
        <v>CN</v>
      </c>
      <c r="L49" s="20" t="str">
        <f>HYPERLINK((IF((VLOOKUP(Table1[[#This Row],[SKU]],'[1]All Skus'!$A:$AJ,2,FALSE))="AKG",(VLOOKUP(Table1[[#This Row],[SKU]],'[1]All Skus'!$A:$AJ,24,FALSE)),"")))</f>
        <v>Non Compliant</v>
      </c>
    </row>
    <row r="50" spans="1:12" ht="40.799999999999997" customHeight="1" x14ac:dyDescent="0.3">
      <c r="A50" s="13" t="s">
        <v>59</v>
      </c>
      <c r="B50" s="14" t="str">
        <f>(IF((VLOOKUP(Table1[[#This Row],[SKU]],'[1]All Skus'!$A:$AJ,2,FALSE))="AKG",(VLOOKUP(Table1[[#This Row],[SKU]],'[1]All Skus'!$A:$AJ,3,FALSE)), ""))</f>
        <v>Wired Mics</v>
      </c>
      <c r="C50" s="15" t="str">
        <f>(IF((VLOOKUP(Table1[[#This Row],[SKU]],'[1]All Skus'!$A:$AJ,2,FALSE))="AKG",(VLOOKUP(Table1[[#This Row],[SKU]],'[1]All Skus'!$A:$AJ,4,FALSE)),""))</f>
        <v>C519 ML</v>
      </c>
      <c r="D50" s="15" t="str">
        <f>(IF((VLOOKUP(Table1[[#This Row],[SKU]],'[1]All Skus'!$A:$AJ,2,FALSE))="AKG",(VLOOKUP(Table1[[#This Row],[SKU]],'[1]All Skus'!$A:$AJ,5,FALSE)),""))</f>
        <v>AT410010</v>
      </c>
      <c r="E50" s="15">
        <f>(IF((VLOOKUP(Table1[[#This Row],[SKU]],'[1]All Skus'!$A:$AJ,2,FALSE))="AKG",(VLOOKUP(Table1[[#This Row],[SKU]],'[1]All Skus'!$A:$AJ,6,FALSE)),""))</f>
        <v>0</v>
      </c>
      <c r="F50" s="15">
        <f>(IF((VLOOKUP(Table1[[#This Row],[SKU]],'[1]All Skus'!$A:$AJ,2,FALSE))="AKG",(VLOOKUP(Table1[[#This Row],[SKU]],'[1]All Skus'!$A:$AJ,7,FALSE)),""))</f>
        <v>0</v>
      </c>
      <c r="G50" s="16" t="str">
        <f>(IF((VLOOKUP(Table1[[#This Row],[SKU]],'[1]All Skus'!$A:$AJ,2,FALSE))="AKG",(VLOOKUP(Table1[[#This Row],[SKU]],'[1]All Skus'!$A:$AJ,8,FALSE)),""))</f>
        <v>Instrument Microphone</v>
      </c>
      <c r="H50" s="17" t="str">
        <f>(IF((VLOOKUP(Table1[[#This Row],[SKU]],'[1]All Skus'!$A:$AJ,2,FALSE))="AKG",(VLOOKUP(Table1[[#This Row],[SKU]],'[1]All Skus'!$A:$AJ,9,FALSE)),""))</f>
        <v>Clip-on mic with miniature gooseneck for wind instruments with mini XLR connector for use with B29 L battery operated power supply, MPA V L external phantom power adapter, or AKG WMS bodypack transmitters.</v>
      </c>
      <c r="I50" s="18">
        <f>(IF((VLOOKUP(Table1[[#This Row],[SKU]],'[1]All Skus'!$A:$AJ,2,FALSE))="AKG",(VLOOKUP(Table1[[#This Row],[SKU]],'[1]All Skus'!$A:$AJ,10,FALSE)),""))</f>
        <v>289</v>
      </c>
      <c r="J50" s="19">
        <f>(IF((VLOOKUP(Table1[[#This Row],[SKU]],'[1]All Skus'!$A:$AJ,2,FALSE))="AKG",(VLOOKUP(Table1[[#This Row],[SKU]],'[1]All Skus'!$A:$AJ,22,FALSE)),""))</f>
        <v>2.8</v>
      </c>
      <c r="K50" s="19" t="str">
        <f>(IF((VLOOKUP(Table1[[#This Row],[SKU]],'[1]All Skus'!$A:$AJ,2,FALSE))="AKG",(VLOOKUP(Table1[[#This Row],[SKU]],'[1]All Skus'!$A:$AJ,23,FALSE)),""))</f>
        <v>CN</v>
      </c>
      <c r="L50" s="20" t="str">
        <f>HYPERLINK((IF((VLOOKUP(Table1[[#This Row],[SKU]],'[1]All Skus'!$A:$AJ,2,FALSE))="AKG",(VLOOKUP(Table1[[#This Row],[SKU]],'[1]All Skus'!$A:$AJ,24,FALSE)),"")))</f>
        <v>Non Compliant</v>
      </c>
    </row>
    <row r="51" spans="1:12" ht="40.799999999999997" customHeight="1" x14ac:dyDescent="0.3">
      <c r="A51" s="13" t="s">
        <v>60</v>
      </c>
      <c r="B51" s="14" t="str">
        <f>(IF((VLOOKUP(Table1[[#This Row],[SKU]],'[1]All Skus'!$A:$AJ,2,FALSE))="AKG",(VLOOKUP(Table1[[#This Row],[SKU]],'[1]All Skus'!$A:$AJ,3,FALSE)), ""))</f>
        <v>Wired Mics</v>
      </c>
      <c r="C51" s="15" t="str">
        <f>(IF((VLOOKUP(Table1[[#This Row],[SKU]],'[1]All Skus'!$A:$AJ,2,FALSE))="AKG",(VLOOKUP(Table1[[#This Row],[SKU]],'[1]All Skus'!$A:$AJ,4,FALSE)),""))</f>
        <v>C747 V11</v>
      </c>
      <c r="D51" s="15" t="str">
        <f>(IF((VLOOKUP(Table1[[#This Row],[SKU]],'[1]All Skus'!$A:$AJ,2,FALSE))="AKG",(VLOOKUP(Table1[[#This Row],[SKU]],'[1]All Skus'!$A:$AJ,5,FALSE)),""))</f>
        <v>AT210010</v>
      </c>
      <c r="E51" s="15">
        <f>(IF((VLOOKUP(Table1[[#This Row],[SKU]],'[1]All Skus'!$A:$AJ,2,FALSE))="AKG",(VLOOKUP(Table1[[#This Row],[SKU]],'[1]All Skus'!$A:$AJ,6,FALSE)),""))</f>
        <v>0</v>
      </c>
      <c r="F51" s="15">
        <f>(IF((VLOOKUP(Table1[[#This Row],[SKU]],'[1]All Skus'!$A:$AJ,2,FALSE))="AKG",(VLOOKUP(Table1[[#This Row],[SKU]],'[1]All Skus'!$A:$AJ,7,FALSE)),""))</f>
        <v>0</v>
      </c>
      <c r="G51" s="16" t="str">
        <f>(IF((VLOOKUP(Table1[[#This Row],[SKU]],'[1]All Skus'!$A:$AJ,2,FALSE))="AKG",(VLOOKUP(Table1[[#This Row],[SKU]],'[1]All Skus'!$A:$AJ,8,FALSE)),""))</f>
        <v>Instrument Microphone</v>
      </c>
      <c r="H51" s="17" t="str">
        <f>(IF((VLOOKUP(Table1[[#This Row],[SKU]],'[1]All Skus'!$A:$AJ,2,FALSE))="AKG",(VLOOKUP(Table1[[#This Row],[SKU]],'[1]All Skus'!$A:$AJ,9,FALSE)),""))</f>
        <v>Slim, high quality directional shotgun mic. Lots of accessories included. Including the new RFI shield technology. 3m cable, XLR connector, H47, MSH70, SA47, SA80, SHZ80 and windscreen included.</v>
      </c>
      <c r="I51" s="18">
        <f>(IF((VLOOKUP(Table1[[#This Row],[SKU]],'[1]All Skus'!$A:$AJ,2,FALSE))="AKG",(VLOOKUP(Table1[[#This Row],[SKU]],'[1]All Skus'!$A:$AJ,10,FALSE)),""))</f>
        <v>1055.21</v>
      </c>
      <c r="J51" s="19">
        <f>(IF((VLOOKUP(Table1[[#This Row],[SKU]],'[1]All Skus'!$A:$AJ,2,FALSE))="AKG",(VLOOKUP(Table1[[#This Row],[SKU]],'[1]All Skus'!$A:$AJ,22,FALSE)),""))</f>
        <v>3</v>
      </c>
      <c r="K51" s="19" t="str">
        <f>(IF((VLOOKUP(Table1[[#This Row],[SKU]],'[1]All Skus'!$A:$AJ,2,FALSE))="AKG",(VLOOKUP(Table1[[#This Row],[SKU]],'[1]All Skus'!$A:$AJ,23,FALSE)),""))</f>
        <v>AT</v>
      </c>
      <c r="L51" s="20" t="str">
        <f>HYPERLINK((IF((VLOOKUP(Table1[[#This Row],[SKU]],'[1]All Skus'!$A:$AJ,2,FALSE))="AKG",(VLOOKUP(Table1[[#This Row],[SKU]],'[1]All Skus'!$A:$AJ,24,FALSE)),"")))</f>
        <v>Compliant</v>
      </c>
    </row>
    <row r="52" spans="1:12" ht="40.799999999999997" customHeight="1" x14ac:dyDescent="0.3">
      <c r="A52" s="13" t="s">
        <v>61</v>
      </c>
      <c r="B52" s="14" t="str">
        <f>(IF((VLOOKUP(Table1[[#This Row],[SKU]],'[1]All Skus'!$A:$AJ,2,FALSE))="AKG",(VLOOKUP(Table1[[#This Row],[SKU]],'[1]All Skus'!$A:$AJ,3,FALSE)), ""))</f>
        <v>Wired Mics</v>
      </c>
      <c r="C52" s="15" t="str">
        <f>(IF((VLOOKUP(Table1[[#This Row],[SKU]],'[1]All Skus'!$A:$AJ,2,FALSE))="AKG",(VLOOKUP(Table1[[#This Row],[SKU]],'[1]All Skus'!$A:$AJ,4,FALSE)),""))</f>
        <v>D40</v>
      </c>
      <c r="D52" s="15">
        <f>(IF((VLOOKUP(Table1[[#This Row],[SKU]],'[1]All Skus'!$A:$AJ,2,FALSE))="AKG",(VLOOKUP(Table1[[#This Row],[SKU]],'[1]All Skus'!$A:$AJ,5,FALSE)),""))</f>
        <v>20010200</v>
      </c>
      <c r="E52" s="15">
        <f>(IF((VLOOKUP(Table1[[#This Row],[SKU]],'[1]All Skus'!$A:$AJ,2,FALSE))="AKG",(VLOOKUP(Table1[[#This Row],[SKU]],'[1]All Skus'!$A:$AJ,6,FALSE)),""))</f>
        <v>0</v>
      </c>
      <c r="F52" s="15">
        <f>(IF((VLOOKUP(Table1[[#This Row],[SKU]],'[1]All Skus'!$A:$AJ,2,FALSE))="AKG",(VLOOKUP(Table1[[#This Row],[SKU]],'[1]All Skus'!$A:$AJ,7,FALSE)),""))</f>
        <v>0</v>
      </c>
      <c r="G52" s="16" t="str">
        <f>(IF((VLOOKUP(Table1[[#This Row],[SKU]],'[1]All Skus'!$A:$AJ,2,FALSE))="AKG",(VLOOKUP(Table1[[#This Row],[SKU]],'[1]All Skus'!$A:$AJ,8,FALSE)),""))</f>
        <v>Instrument Microphone</v>
      </c>
      <c r="H52" s="17" t="str">
        <f>(IF((VLOOKUP(Table1[[#This Row],[SKU]],'[1]All Skus'!$A:$AJ,2,FALSE))="AKG",(VLOOKUP(Table1[[#This Row],[SKU]],'[1]All Skus'!$A:$AJ,9,FALSE)),""))</f>
        <v>Dynamic instrument microphone designed for drums and percussions, for wind instruments and guitar amps.</v>
      </c>
      <c r="I52" s="18">
        <f>(IF((VLOOKUP(Table1[[#This Row],[SKU]],'[1]All Skus'!$A:$AJ,2,FALSE))="AKG",(VLOOKUP(Table1[[#This Row],[SKU]],'[1]All Skus'!$A:$AJ,10,FALSE)),""))</f>
        <v>154.86000000000001</v>
      </c>
      <c r="J52" s="19">
        <f>(IF((VLOOKUP(Table1[[#This Row],[SKU]],'[1]All Skus'!$A:$AJ,2,FALSE))="AKG",(VLOOKUP(Table1[[#This Row],[SKU]],'[1]All Skus'!$A:$AJ,22,FALSE)),""))</f>
        <v>3.2</v>
      </c>
      <c r="K52" s="19" t="str">
        <f>(IF((VLOOKUP(Table1[[#This Row],[SKU]],'[1]All Skus'!$A:$AJ,2,FALSE))="AKG",(VLOOKUP(Table1[[#This Row],[SKU]],'[1]All Skus'!$A:$AJ,23,FALSE)),""))</f>
        <v>CN</v>
      </c>
      <c r="L52" s="20" t="str">
        <f>HYPERLINK((IF((VLOOKUP(Table1[[#This Row],[SKU]],'[1]All Skus'!$A:$AJ,2,FALSE))="AKG",(VLOOKUP(Table1[[#This Row],[SKU]],'[1]All Skus'!$A:$AJ,24,FALSE)),"")))</f>
        <v>Non Compliant</v>
      </c>
    </row>
    <row r="53" spans="1:12" ht="40.799999999999997" customHeight="1" x14ac:dyDescent="0.3">
      <c r="A53" s="13" t="s">
        <v>62</v>
      </c>
      <c r="B53" s="14" t="str">
        <f>(IF((VLOOKUP(Table1[[#This Row],[SKU]],'[1]All Skus'!$A:$AJ,2,FALSE))="AKG",(VLOOKUP(Table1[[#This Row],[SKU]],'[1]All Skus'!$A:$AJ,3,FALSE)), ""))</f>
        <v>Wired Mics</v>
      </c>
      <c r="C53" s="15" t="str">
        <f>(IF((VLOOKUP(Table1[[#This Row],[SKU]],'[1]All Skus'!$A:$AJ,2,FALSE))="AKG",(VLOOKUP(Table1[[#This Row],[SKU]],'[1]All Skus'!$A:$AJ,4,FALSE)),""))</f>
        <v>D112 MKII</v>
      </c>
      <c r="D53" s="15" t="str">
        <f>(IF((VLOOKUP(Table1[[#This Row],[SKU]],'[1]All Skus'!$A:$AJ,2,FALSE))="AKG",(VLOOKUP(Table1[[#This Row],[SKU]],'[1]All Skus'!$A:$AJ,5,FALSE)),""))</f>
        <v>AT210010</v>
      </c>
      <c r="E53" s="15">
        <f>(IF((VLOOKUP(Table1[[#This Row],[SKU]],'[1]All Skus'!$A:$AJ,2,FALSE))="AKG",(VLOOKUP(Table1[[#This Row],[SKU]],'[1]All Skus'!$A:$AJ,6,FALSE)),""))</f>
        <v>0</v>
      </c>
      <c r="F53" s="15">
        <f>(IF((VLOOKUP(Table1[[#This Row],[SKU]],'[1]All Skus'!$A:$AJ,2,FALSE))="AKG",(VLOOKUP(Table1[[#This Row],[SKU]],'[1]All Skus'!$A:$AJ,7,FALSE)),""))</f>
        <v>0</v>
      </c>
      <c r="G53" s="16" t="str">
        <f>(IF((VLOOKUP(Table1[[#This Row],[SKU]],'[1]All Skus'!$A:$AJ,2,FALSE))="AKG",(VLOOKUP(Table1[[#This Row],[SKU]],'[1]All Skus'!$A:$AJ,8,FALSE)),""))</f>
        <v>Instrument Microphone</v>
      </c>
      <c r="H53" s="17" t="str">
        <f>(IF((VLOOKUP(Table1[[#This Row],[SKU]],'[1]All Skus'!$A:$AJ,2,FALSE))="AKG",(VLOOKUP(Table1[[#This Row],[SKU]],'[1]All Skus'!$A:$AJ,9,FALSE)),""))</f>
        <v>THE FABULOUS EGG for bass drum and bass guitar on stage and in the studio</v>
      </c>
      <c r="I53" s="18">
        <f>(IF((VLOOKUP(Table1[[#This Row],[SKU]],'[1]All Skus'!$A:$AJ,2,FALSE))="AKG",(VLOOKUP(Table1[[#This Row],[SKU]],'[1]All Skus'!$A:$AJ,10,FALSE)),""))</f>
        <v>298.92</v>
      </c>
      <c r="J53" s="19">
        <f>(IF((VLOOKUP(Table1[[#This Row],[SKU]],'[1]All Skus'!$A:$AJ,2,FALSE))="AKG",(VLOOKUP(Table1[[#This Row],[SKU]],'[1]All Skus'!$A:$AJ,22,FALSE)),""))</f>
        <v>3.92</v>
      </c>
      <c r="K53" s="19" t="str">
        <f>(IF((VLOOKUP(Table1[[#This Row],[SKU]],'[1]All Skus'!$A:$AJ,2,FALSE))="AKG",(VLOOKUP(Table1[[#This Row],[SKU]],'[1]All Skus'!$A:$AJ,23,FALSE)),""))</f>
        <v>CN</v>
      </c>
      <c r="L53" s="20" t="str">
        <f>HYPERLINK((IF((VLOOKUP(Table1[[#This Row],[SKU]],'[1]All Skus'!$A:$AJ,2,FALSE))="AKG",(VLOOKUP(Table1[[#This Row],[SKU]],'[1]All Skus'!$A:$AJ,24,FALSE)),"")))</f>
        <v>Non Compliant</v>
      </c>
    </row>
    <row r="54" spans="1:12" ht="40.799999999999997" customHeight="1" x14ac:dyDescent="0.3">
      <c r="A54" s="13" t="s">
        <v>63</v>
      </c>
      <c r="B54" s="14" t="str">
        <f>(IF((VLOOKUP(Table1[[#This Row],[SKU]],'[1]All Skus'!$A:$AJ,2,FALSE))="AKG",(VLOOKUP(Table1[[#This Row],[SKU]],'[1]All Skus'!$A:$AJ,3,FALSE)), ""))</f>
        <v>Wired Mics</v>
      </c>
      <c r="C54" s="15" t="str">
        <f>(IF((VLOOKUP(Table1[[#This Row],[SKU]],'[1]All Skus'!$A:$AJ,2,FALSE))="AKG",(VLOOKUP(Table1[[#This Row],[SKU]],'[1]All Skus'!$A:$AJ,4,FALSE)),""))</f>
        <v>D12 VR</v>
      </c>
      <c r="D54" s="15" t="str">
        <f>(IF((VLOOKUP(Table1[[#This Row],[SKU]],'[1]All Skus'!$A:$AJ,2,FALSE))="AKG",(VLOOKUP(Table1[[#This Row],[SKU]],'[1]All Skus'!$A:$AJ,5,FALSE)),""))</f>
        <v>AT630000</v>
      </c>
      <c r="E54" s="15">
        <f>(IF((VLOOKUP(Table1[[#This Row],[SKU]],'[1]All Skus'!$A:$AJ,2,FALSE))="AKG",(VLOOKUP(Table1[[#This Row],[SKU]],'[1]All Skus'!$A:$AJ,6,FALSE)),""))</f>
        <v>0</v>
      </c>
      <c r="F54" s="15">
        <f>(IF((VLOOKUP(Table1[[#This Row],[SKU]],'[1]All Skus'!$A:$AJ,2,FALSE))="AKG",(VLOOKUP(Table1[[#This Row],[SKU]],'[1]All Skus'!$A:$AJ,7,FALSE)),""))</f>
        <v>0</v>
      </c>
      <c r="G54" s="16" t="str">
        <f>(IF((VLOOKUP(Table1[[#This Row],[SKU]],'[1]All Skus'!$A:$AJ,2,FALSE))="AKG",(VLOOKUP(Table1[[#This Row],[SKU]],'[1]All Skus'!$A:$AJ,8,FALSE)),""))</f>
        <v>Instrument Microphone</v>
      </c>
      <c r="H54" s="17" t="str">
        <f>(IF((VLOOKUP(Table1[[#This Row],[SKU]],'[1]All Skus'!$A:$AJ,2,FALSE))="AKG",(VLOOKUP(Table1[[#This Row],[SKU]],'[1]All Skus'!$A:$AJ,9,FALSE)),""))</f>
        <v>Dynamic kick drum microphone with four different sound shapes.</v>
      </c>
      <c r="I54" s="18">
        <f>(IF((VLOOKUP(Table1[[#This Row],[SKU]],'[1]All Skus'!$A:$AJ,2,FALSE))="AKG",(VLOOKUP(Table1[[#This Row],[SKU]],'[1]All Skus'!$A:$AJ,10,FALSE)),""))</f>
        <v>755.09</v>
      </c>
      <c r="J54" s="19">
        <f>(IF((VLOOKUP(Table1[[#This Row],[SKU]],'[1]All Skus'!$A:$AJ,2,FALSE))="AKG",(VLOOKUP(Table1[[#This Row],[SKU]],'[1]All Skus'!$A:$AJ,22,FALSE)),""))</f>
        <v>4</v>
      </c>
      <c r="K54" s="19" t="str">
        <f>(IF((VLOOKUP(Table1[[#This Row],[SKU]],'[1]All Skus'!$A:$AJ,2,FALSE))="AKG",(VLOOKUP(Table1[[#This Row],[SKU]],'[1]All Skus'!$A:$AJ,23,FALSE)),""))</f>
        <v>AT</v>
      </c>
      <c r="L54" s="20" t="str">
        <f>HYPERLINK((IF((VLOOKUP(Table1[[#This Row],[SKU]],'[1]All Skus'!$A:$AJ,2,FALSE))="AKG",(VLOOKUP(Table1[[#This Row],[SKU]],'[1]All Skus'!$A:$AJ,24,FALSE)),"")))</f>
        <v>Compliant</v>
      </c>
    </row>
    <row r="55" spans="1:12" ht="40.799999999999997" customHeight="1" x14ac:dyDescent="0.3">
      <c r="A55" s="13" t="s">
        <v>64</v>
      </c>
      <c r="B55" s="14" t="str">
        <f>(IF((VLOOKUP(Table1[[#This Row],[SKU]],'[1]All Skus'!$A:$AJ,2,FALSE))="AKG",(VLOOKUP(Table1[[#This Row],[SKU]],'[1]All Skus'!$A:$AJ,3,FALSE)), ""))</f>
        <v>Wired Mics</v>
      </c>
      <c r="C55" s="15" t="str">
        <f>(IF((VLOOKUP(Table1[[#This Row],[SKU]],'[1]All Skus'!$A:$AJ,2,FALSE))="AKG",(VLOOKUP(Table1[[#This Row],[SKU]],'[1]All Skus'!$A:$AJ,4,FALSE)),""))</f>
        <v>DRUMSET SESSION 1</v>
      </c>
      <c r="D55" s="15" t="str">
        <f>(IF((VLOOKUP(Table1[[#This Row],[SKU]],'[1]All Skus'!$A:$AJ,2,FALSE))="AKG",(VLOOKUP(Table1[[#This Row],[SKU]],'[1]All Skus'!$A:$AJ,5,FALSE)),""))</f>
        <v>AT510000</v>
      </c>
      <c r="E55" s="15">
        <f>(IF((VLOOKUP(Table1[[#This Row],[SKU]],'[1]All Skus'!$A:$AJ,2,FALSE))="AKG",(VLOOKUP(Table1[[#This Row],[SKU]],'[1]All Skus'!$A:$AJ,6,FALSE)),""))</f>
        <v>0</v>
      </c>
      <c r="F55" s="15">
        <f>(IF((VLOOKUP(Table1[[#This Row],[SKU]],'[1]All Skus'!$A:$AJ,2,FALSE))="AKG",(VLOOKUP(Table1[[#This Row],[SKU]],'[1]All Skus'!$A:$AJ,7,FALSE)),""))</f>
        <v>0</v>
      </c>
      <c r="G55" s="16" t="str">
        <f>(IF((VLOOKUP(Table1[[#This Row],[SKU]],'[1]All Skus'!$A:$AJ,2,FALSE))="AKG",(VLOOKUP(Table1[[#This Row],[SKU]],'[1]All Skus'!$A:$AJ,8,FALSE)),""))</f>
        <v>Instrument Microphone</v>
      </c>
      <c r="H55" s="17" t="str">
        <f>(IF((VLOOKUP(Table1[[#This Row],[SKU]],'[1]All Skus'!$A:$AJ,2,FALSE))="AKG",(VLOOKUP(Table1[[#This Row],[SKU]],'[1]All Skus'!$A:$AJ,9,FALSE)),""))</f>
        <v>High-Performance Drum Microphone Set, contains: 1x P2, 2x P17, 4x P4 (the P17 is technically identical to the P170 and is not available as a single unit)</v>
      </c>
      <c r="I55" s="18">
        <f>(IF((VLOOKUP(Table1[[#This Row],[SKU]],'[1]All Skus'!$A:$AJ,2,FALSE))="AKG",(VLOOKUP(Table1[[#This Row],[SKU]],'[1]All Skus'!$A:$AJ,10,FALSE)),""))</f>
        <v>599.03</v>
      </c>
      <c r="J55" s="19">
        <f>(IF((VLOOKUP(Table1[[#This Row],[SKU]],'[1]All Skus'!$A:$AJ,2,FALSE))="AKG",(VLOOKUP(Table1[[#This Row],[SKU]],'[1]All Skus'!$A:$AJ,22,FALSE)),""))</f>
        <v>4</v>
      </c>
      <c r="K55" s="19" t="str">
        <f>(IF((VLOOKUP(Table1[[#This Row],[SKU]],'[1]All Skus'!$A:$AJ,2,FALSE))="AKG",(VLOOKUP(Table1[[#This Row],[SKU]],'[1]All Skus'!$A:$AJ,23,FALSE)),""))</f>
        <v>CN</v>
      </c>
      <c r="L55" s="20" t="str">
        <f>HYPERLINK((IF((VLOOKUP(Table1[[#This Row],[SKU]],'[1]All Skus'!$A:$AJ,2,FALSE))="AKG",(VLOOKUP(Table1[[#This Row],[SKU]],'[1]All Skus'!$A:$AJ,24,FALSE)),"")))</f>
        <v>Non Compliant</v>
      </c>
    </row>
    <row r="56" spans="1:12" ht="40.799999999999997" customHeight="1" x14ac:dyDescent="0.3">
      <c r="A56" s="13" t="s">
        <v>65</v>
      </c>
      <c r="B56" s="14" t="str">
        <f>(IF((VLOOKUP(Table1[[#This Row],[SKU]],'[1]All Skus'!$A:$AJ,2,FALSE))="AKG",(VLOOKUP(Table1[[#This Row],[SKU]],'[1]All Skus'!$A:$AJ,3,FALSE)), ""))</f>
        <v>Wired Mics</v>
      </c>
      <c r="C56" s="15" t="str">
        <f>(IF((VLOOKUP(Table1[[#This Row],[SKU]],'[1]All Skus'!$A:$AJ,2,FALSE))="AKG",(VLOOKUP(Table1[[#This Row],[SKU]],'[1]All Skus'!$A:$AJ,4,FALSE)),""))</f>
        <v xml:space="preserve">DRUMSET CONCERT 1 </v>
      </c>
      <c r="D56" s="15" t="str">
        <f>(IF((VLOOKUP(Table1[[#This Row],[SKU]],'[1]All Skus'!$A:$AJ,2,FALSE))="AKG",(VLOOKUP(Table1[[#This Row],[SKU]],'[1]All Skus'!$A:$AJ,5,FALSE)),""))</f>
        <v>AT410020</v>
      </c>
      <c r="E56" s="15">
        <f>(IF((VLOOKUP(Table1[[#This Row],[SKU]],'[1]All Skus'!$A:$AJ,2,FALSE))="AKG",(VLOOKUP(Table1[[#This Row],[SKU]],'[1]All Skus'!$A:$AJ,6,FALSE)),""))</f>
        <v>0</v>
      </c>
      <c r="F56" s="15">
        <f>(IF((VLOOKUP(Table1[[#This Row],[SKU]],'[1]All Skus'!$A:$AJ,2,FALSE))="AKG",(VLOOKUP(Table1[[#This Row],[SKU]],'[1]All Skus'!$A:$AJ,7,FALSE)),""))</f>
        <v>0</v>
      </c>
      <c r="G56" s="16" t="str">
        <f>(IF((VLOOKUP(Table1[[#This Row],[SKU]],'[1]All Skus'!$A:$AJ,2,FALSE))="AKG",(VLOOKUP(Table1[[#This Row],[SKU]],'[1]All Skus'!$A:$AJ,8,FALSE)),""))</f>
        <v>Instrument Microphone</v>
      </c>
      <c r="H56" s="17" t="str">
        <f>(IF((VLOOKUP(Table1[[#This Row],[SKU]],'[1]All Skus'!$A:$AJ,2,FALSE))="AKG",(VLOOKUP(Table1[[#This Row],[SKU]],'[1]All Skus'!$A:$AJ,9,FALSE)),""))</f>
        <v>High-Performance Drum Microphone Set, contains: 1x D112 MKII, 2x C430, 4x D40, plus all neccessary stand adapters and clamps</v>
      </c>
      <c r="I56" s="18">
        <f>(IF((VLOOKUP(Table1[[#This Row],[SKU]],'[1]All Skus'!$A:$AJ,2,FALSE))="AKG",(VLOOKUP(Table1[[#This Row],[SKU]],'[1]All Skus'!$A:$AJ,10,FALSE)),""))</f>
        <v>1342.12</v>
      </c>
      <c r="J56" s="19">
        <f>(IF((VLOOKUP(Table1[[#This Row],[SKU]],'[1]All Skus'!$A:$AJ,2,FALSE))="AKG",(VLOOKUP(Table1[[#This Row],[SKU]],'[1]All Skus'!$A:$AJ,22,FALSE)),""))</f>
        <v>12.6</v>
      </c>
      <c r="K56" s="19" t="str">
        <f>(IF((VLOOKUP(Table1[[#This Row],[SKU]],'[1]All Skus'!$A:$AJ,2,FALSE))="AKG",(VLOOKUP(Table1[[#This Row],[SKU]],'[1]All Skus'!$A:$AJ,23,FALSE)),""))</f>
        <v>CN</v>
      </c>
      <c r="L56" s="20" t="str">
        <f>HYPERLINK((IF((VLOOKUP(Table1[[#This Row],[SKU]],'[1]All Skus'!$A:$AJ,2,FALSE))="AKG",(VLOOKUP(Table1[[#This Row],[SKU]],'[1]All Skus'!$A:$AJ,24,FALSE)),"")))</f>
        <v>Non Compliant</v>
      </c>
    </row>
    <row r="57" spans="1:12" ht="40.799999999999997" customHeight="1" x14ac:dyDescent="0.3">
      <c r="A57" s="13" t="s">
        <v>66</v>
      </c>
      <c r="B57" s="14" t="str">
        <f>(IF((VLOOKUP(Table1[[#This Row],[SKU]],'[1]All Skus'!$A:$AJ,2,FALSE))="AKG",(VLOOKUP(Table1[[#This Row],[SKU]],'[1]All Skus'!$A:$AJ,3,FALSE)), ""))</f>
        <v>Wired Mics</v>
      </c>
      <c r="C57" s="15" t="str">
        <f>(IF((VLOOKUP(Table1[[#This Row],[SKU]],'[1]All Skus'!$A:$AJ,2,FALSE))="AKG",(VLOOKUP(Table1[[#This Row],[SKU]],'[1]All Skus'!$A:$AJ,4,FALSE)),""))</f>
        <v>DRUMSET PREMIUM</v>
      </c>
      <c r="D57" s="15" t="str">
        <f>(IF((VLOOKUP(Table1[[#This Row],[SKU]],'[1]All Skus'!$A:$AJ,2,FALSE))="AKG",(VLOOKUP(Table1[[#This Row],[SKU]],'[1]All Skus'!$A:$AJ,5,FALSE)),""))</f>
        <v>AT410020</v>
      </c>
      <c r="E57" s="15">
        <f>(IF((VLOOKUP(Table1[[#This Row],[SKU]],'[1]All Skus'!$A:$AJ,2,FALSE))="AKG",(VLOOKUP(Table1[[#This Row],[SKU]],'[1]All Skus'!$A:$AJ,6,FALSE)),""))</f>
        <v>0</v>
      </c>
      <c r="F57" s="15">
        <f>(IF((VLOOKUP(Table1[[#This Row],[SKU]],'[1]All Skus'!$A:$AJ,2,FALSE))="AKG",(VLOOKUP(Table1[[#This Row],[SKU]],'[1]All Skus'!$A:$AJ,7,FALSE)),""))</f>
        <v>0</v>
      </c>
      <c r="G57" s="16" t="str">
        <f>(IF((VLOOKUP(Table1[[#This Row],[SKU]],'[1]All Skus'!$A:$AJ,2,FALSE))="AKG",(VLOOKUP(Table1[[#This Row],[SKU]],'[1]All Skus'!$A:$AJ,8,FALSE)),""))</f>
        <v>Instrument Microphone</v>
      </c>
      <c r="H57" s="17" t="str">
        <f>(IF((VLOOKUP(Table1[[#This Row],[SKU]],'[1]All Skus'!$A:$AJ,2,FALSE))="AKG",(VLOOKUP(Table1[[#This Row],[SKU]],'[1]All Skus'!$A:$AJ,9,FALSE)),""))</f>
        <v>incl. 1x D12VR, 2x C214, 1x C451, 4x D40</v>
      </c>
      <c r="I57" s="18">
        <f>(IF((VLOOKUP(Table1[[#This Row],[SKU]],'[1]All Skus'!$A:$AJ,2,FALSE))="AKG",(VLOOKUP(Table1[[#This Row],[SKU]],'[1]All Skus'!$A:$AJ,10,FALSE)),""))</f>
        <v>2999.96</v>
      </c>
      <c r="J57" s="19">
        <f>(IF((VLOOKUP(Table1[[#This Row],[SKU]],'[1]All Skus'!$A:$AJ,2,FALSE))="AKG",(VLOOKUP(Table1[[#This Row],[SKU]],'[1]All Skus'!$A:$AJ,22,FALSE)),""))</f>
        <v>5.6</v>
      </c>
      <c r="K57" s="19" t="str">
        <f>(IF((VLOOKUP(Table1[[#This Row],[SKU]],'[1]All Skus'!$A:$AJ,2,FALSE))="AKG",(VLOOKUP(Table1[[#This Row],[SKU]],'[1]All Skus'!$A:$AJ,23,FALSE)),""))</f>
        <v>AT</v>
      </c>
      <c r="L57" s="20" t="str">
        <f>HYPERLINK((IF((VLOOKUP(Table1[[#This Row],[SKU]],'[1]All Skus'!$A:$AJ,2,FALSE))="AKG",(VLOOKUP(Table1[[#This Row],[SKU]],'[1]All Skus'!$A:$AJ,24,FALSE)),"")))</f>
        <v>Compliant</v>
      </c>
    </row>
    <row r="58" spans="1:12" ht="40.799999999999997" customHeight="1" x14ac:dyDescent="0.3">
      <c r="A58" s="21" t="s">
        <v>67</v>
      </c>
      <c r="B58" s="14">
        <f>(IF((VLOOKUP(Table1[[#This Row],[SKU]],'[1]All Skus'!$A:$AJ,2,FALSE))="AKG",(VLOOKUP(Table1[[#This Row],[SKU]],'[1]All Skus'!$A:$AJ,3,FALSE)), ""))</f>
        <v>0</v>
      </c>
      <c r="C58" s="15">
        <f>(IF((VLOOKUP(Table1[[#This Row],[SKU]],'[1]All Skus'!$A:$AJ,2,FALSE))="AKG",(VLOOKUP(Table1[[#This Row],[SKU]],'[1]All Skus'!$A:$AJ,4,FALSE)),""))</f>
        <v>0</v>
      </c>
      <c r="D58" s="15">
        <f>(IF((VLOOKUP(Table1[[#This Row],[SKU]],'[1]All Skus'!$A:$AJ,2,FALSE))="AKG",(VLOOKUP(Table1[[#This Row],[SKU]],'[1]All Skus'!$A:$AJ,5,FALSE)),""))</f>
        <v>0</v>
      </c>
      <c r="E58" s="15">
        <f>(IF((VLOOKUP(Table1[[#This Row],[SKU]],'[1]All Skus'!$A:$AJ,2,FALSE))="AKG",(VLOOKUP(Table1[[#This Row],[SKU]],'[1]All Skus'!$A:$AJ,6,FALSE)),""))</f>
        <v>0</v>
      </c>
      <c r="F58" s="15">
        <f>(IF((VLOOKUP(Table1[[#This Row],[SKU]],'[1]All Skus'!$A:$AJ,2,FALSE))="AKG",(VLOOKUP(Table1[[#This Row],[SKU]],'[1]All Skus'!$A:$AJ,7,FALSE)),""))</f>
        <v>0</v>
      </c>
      <c r="G58" s="16">
        <f>(IF((VLOOKUP(Table1[[#This Row],[SKU]],'[1]All Skus'!$A:$AJ,2,FALSE))="AKG",(VLOOKUP(Table1[[#This Row],[SKU]],'[1]All Skus'!$A:$AJ,8,FALSE)),""))</f>
        <v>0</v>
      </c>
      <c r="H58" s="17">
        <f>(IF((VLOOKUP(Table1[[#This Row],[SKU]],'[1]All Skus'!$A:$AJ,2,FALSE))="AKG",(VLOOKUP(Table1[[#This Row],[SKU]],'[1]All Skus'!$A:$AJ,9,FALSE)),""))</f>
        <v>0</v>
      </c>
      <c r="I58" s="18">
        <f>(IF((VLOOKUP(Table1[[#This Row],[SKU]],'[1]All Skus'!$A:$AJ,2,FALSE))="AKG",(VLOOKUP(Table1[[#This Row],[SKU]],'[1]All Skus'!$A:$AJ,10,FALSE)),""))</f>
        <v>0</v>
      </c>
      <c r="J58" s="19">
        <f>(IF((VLOOKUP(Table1[[#This Row],[SKU]],'[1]All Skus'!$A:$AJ,2,FALSE))="AKG",(VLOOKUP(Table1[[#This Row],[SKU]],'[1]All Skus'!$A:$AJ,22,FALSE)),""))</f>
        <v>0</v>
      </c>
      <c r="K58" s="19">
        <f>(IF((VLOOKUP(Table1[[#This Row],[SKU]],'[1]All Skus'!$A:$AJ,2,FALSE))="AKG",(VLOOKUP(Table1[[#This Row],[SKU]],'[1]All Skus'!$A:$AJ,23,FALSE)),""))</f>
        <v>0</v>
      </c>
      <c r="L58" s="20" t="str">
        <f>HYPERLINK((IF((VLOOKUP(Table1[[#This Row],[SKU]],'[1]All Skus'!$A:$AJ,2,FALSE))="AKG",(VLOOKUP(Table1[[#This Row],[SKU]],'[1]All Skus'!$A:$AJ,24,FALSE)),"")))</f>
        <v/>
      </c>
    </row>
    <row r="59" spans="1:12" ht="40.799999999999997" customHeight="1" x14ac:dyDescent="0.3">
      <c r="A59" s="13" t="s">
        <v>68</v>
      </c>
      <c r="B59" s="14" t="str">
        <f>(IF((VLOOKUP(Table1[[#This Row],[SKU]],'[1]All Skus'!$A:$AJ,2,FALSE))="AKG",(VLOOKUP(Table1[[#This Row],[SKU]],'[1]All Skus'!$A:$AJ,3,FALSE)), ""))</f>
        <v>Wired Mics</v>
      </c>
      <c r="C59" s="15" t="str">
        <f>(IF((VLOOKUP(Table1[[#This Row],[SKU]],'[1]All Skus'!$A:$AJ,2,FALSE))="AKG",(VLOOKUP(Table1[[#This Row],[SKU]],'[1]All Skus'!$A:$AJ,4,FALSE)),""))</f>
        <v>CM311 XLR - NON ROHS, not for EUROPE</v>
      </c>
      <c r="D59" s="15">
        <f>(IF((VLOOKUP(Table1[[#This Row],[SKU]],'[1]All Skus'!$A:$AJ,2,FALSE))="AKG",(VLOOKUP(Table1[[#This Row],[SKU]],'[1]All Skus'!$A:$AJ,5,FALSE)),""))</f>
        <v>0</v>
      </c>
      <c r="E59" s="15">
        <f>(IF((VLOOKUP(Table1[[#This Row],[SKU]],'[1]All Skus'!$A:$AJ,2,FALSE))="AKG",(VLOOKUP(Table1[[#This Row],[SKU]],'[1]All Skus'!$A:$AJ,6,FALSE)),""))</f>
        <v>0</v>
      </c>
      <c r="F59" s="15">
        <f>(IF((VLOOKUP(Table1[[#This Row],[SKU]],'[1]All Skus'!$A:$AJ,2,FALSE))="AKG",(VLOOKUP(Table1[[#This Row],[SKU]],'[1]All Skus'!$A:$AJ,7,FALSE)),""))</f>
        <v>0</v>
      </c>
      <c r="G59" s="16" t="str">
        <f>(IF((VLOOKUP(Table1[[#This Row],[SKU]],'[1]All Skus'!$A:$AJ,2,FALSE))="AKG",(VLOOKUP(Table1[[#This Row],[SKU]],'[1]All Skus'!$A:$AJ,8,FALSE)),""))</f>
        <v>Head-Worn Vocal Microphone</v>
      </c>
      <c r="H59" s="17" t="str">
        <f>(IF((VLOOKUP(Table1[[#This Row],[SKU]],'[1]All Skus'!$A:$AJ,2,FALSE))="AKG",(VLOOKUP(Table1[[#This Row],[SKU]],'[1]All Skus'!$A:$AJ,9,FALSE)),""))</f>
        <v>Light, rugged head-worn mic for presenters with XLR connector</v>
      </c>
      <c r="I59" s="18">
        <f>(IF((VLOOKUP(Table1[[#This Row],[SKU]],'[1]All Skus'!$A:$AJ,2,FALSE))="AKG",(VLOOKUP(Table1[[#This Row],[SKU]],'[1]All Skus'!$A:$AJ,10,FALSE)),""))</f>
        <v>674.41529999999989</v>
      </c>
      <c r="J59" s="19">
        <f>(IF((VLOOKUP(Table1[[#This Row],[SKU]],'[1]All Skus'!$A:$AJ,2,FALSE))="AKG",(VLOOKUP(Table1[[#This Row],[SKU]],'[1]All Skus'!$A:$AJ,22,FALSE)),""))</f>
        <v>3.048</v>
      </c>
      <c r="K59" s="19" t="str">
        <f>(IF((VLOOKUP(Table1[[#This Row],[SKU]],'[1]All Skus'!$A:$AJ,2,FALSE))="AKG",(VLOOKUP(Table1[[#This Row],[SKU]],'[1]All Skus'!$A:$AJ,23,FALSE)),""))</f>
        <v>CN</v>
      </c>
      <c r="L59" s="20" t="str">
        <f>HYPERLINK((IF((VLOOKUP(Table1[[#This Row],[SKU]],'[1]All Skus'!$A:$AJ,2,FALSE))="AKG",(VLOOKUP(Table1[[#This Row],[SKU]],'[1]All Skus'!$A:$AJ,24,FALSE)),"")))</f>
        <v>Non Compliant</v>
      </c>
    </row>
    <row r="60" spans="1:12" ht="40.799999999999997" customHeight="1" x14ac:dyDescent="0.3">
      <c r="A60" s="13" t="s">
        <v>69</v>
      </c>
      <c r="B60" s="14" t="str">
        <f>(IF((VLOOKUP(Table1[[#This Row],[SKU]],'[1]All Skus'!$A:$AJ,2,FALSE))="AKG",(VLOOKUP(Table1[[#This Row],[SKU]],'[1]All Skus'!$A:$AJ,3,FALSE)), ""))</f>
        <v>Wired Mics</v>
      </c>
      <c r="C60" s="15" t="str">
        <f>(IF((VLOOKUP(Table1[[#This Row],[SKU]],'[1]All Skus'!$A:$AJ,2,FALSE))="AKG",(VLOOKUP(Table1[[#This Row],[SKU]],'[1]All Skus'!$A:$AJ,4,FALSE)),""))</f>
        <v>CM311 MINI XLR - NON ROHS, not for EUROPE</v>
      </c>
      <c r="D60" s="15">
        <f>(IF((VLOOKUP(Table1[[#This Row],[SKU]],'[1]All Skus'!$A:$AJ,2,FALSE))="AKG",(VLOOKUP(Table1[[#This Row],[SKU]],'[1]All Skus'!$A:$AJ,5,FALSE)),""))</f>
        <v>0</v>
      </c>
      <c r="E60" s="15">
        <f>(IF((VLOOKUP(Table1[[#This Row],[SKU]],'[1]All Skus'!$A:$AJ,2,FALSE))="AKG",(VLOOKUP(Table1[[#This Row],[SKU]],'[1]All Skus'!$A:$AJ,6,FALSE)),""))</f>
        <v>0</v>
      </c>
      <c r="F60" s="15">
        <f>(IF((VLOOKUP(Table1[[#This Row],[SKU]],'[1]All Skus'!$A:$AJ,2,FALSE))="AKG",(VLOOKUP(Table1[[#This Row],[SKU]],'[1]All Skus'!$A:$AJ,7,FALSE)),""))</f>
        <v>0</v>
      </c>
      <c r="G60" s="16" t="str">
        <f>(IF((VLOOKUP(Table1[[#This Row],[SKU]],'[1]All Skus'!$A:$AJ,2,FALSE))="AKG",(VLOOKUP(Table1[[#This Row],[SKU]],'[1]All Skus'!$A:$AJ,8,FALSE)),""))</f>
        <v>Head-Worn Vocal Microphone</v>
      </c>
      <c r="H60" s="17" t="str">
        <f>(IF((VLOOKUP(Table1[[#This Row],[SKU]],'[1]All Skus'!$A:$AJ,2,FALSE))="AKG",(VLOOKUP(Table1[[#This Row],[SKU]],'[1]All Skus'!$A:$AJ,9,FALSE)),""))</f>
        <v>Light, rugged head-worn mic for presenters, with Mini XLR Connector for AKG PT´s</v>
      </c>
      <c r="I60" s="18">
        <f>(IF((VLOOKUP(Table1[[#This Row],[SKU]],'[1]All Skus'!$A:$AJ,2,FALSE))="AKG",(VLOOKUP(Table1[[#This Row],[SKU]],'[1]All Skus'!$A:$AJ,10,FALSE)),""))</f>
        <v>638.22524999999985</v>
      </c>
      <c r="J60" s="19">
        <f>(IF((VLOOKUP(Table1[[#This Row],[SKU]],'[1]All Skus'!$A:$AJ,2,FALSE))="AKG",(VLOOKUP(Table1[[#This Row],[SKU]],'[1]All Skus'!$A:$AJ,22,FALSE)),""))</f>
        <v>3.048</v>
      </c>
      <c r="K60" s="19" t="str">
        <f>(IF((VLOOKUP(Table1[[#This Row],[SKU]],'[1]All Skus'!$A:$AJ,2,FALSE))="AKG",(VLOOKUP(Table1[[#This Row],[SKU]],'[1]All Skus'!$A:$AJ,23,FALSE)),""))</f>
        <v>CN</v>
      </c>
      <c r="L60" s="20" t="str">
        <f>HYPERLINK((IF((VLOOKUP(Table1[[#This Row],[SKU]],'[1]All Skus'!$A:$AJ,2,FALSE))="AKG",(VLOOKUP(Table1[[#This Row],[SKU]],'[1]All Skus'!$A:$AJ,24,FALSE)),"")))</f>
        <v>Non Compliant</v>
      </c>
    </row>
    <row r="61" spans="1:12" ht="40.799999999999997" customHeight="1" x14ac:dyDescent="0.3">
      <c r="A61" s="13" t="s">
        <v>70</v>
      </c>
      <c r="B61" s="14" t="str">
        <f>(IF((VLOOKUP(Table1[[#This Row],[SKU]],'[1]All Skus'!$A:$AJ,2,FALSE))="AKG",(VLOOKUP(Table1[[#This Row],[SKU]],'[1]All Skus'!$A:$AJ,3,FALSE)), ""))</f>
        <v>Wired Mics</v>
      </c>
      <c r="C61" s="15" t="str">
        <f>(IF((VLOOKUP(Table1[[#This Row],[SKU]],'[1]All Skus'!$A:$AJ,2,FALSE))="AKG",(VLOOKUP(Table1[[#This Row],[SKU]],'[1]All Skus'!$A:$AJ,4,FALSE)),""))</f>
        <v>CM311 W/TA4F - NON ROHS, not for EUROPE</v>
      </c>
      <c r="D61" s="15" t="str">
        <f>(IF((VLOOKUP(Table1[[#This Row],[SKU]],'[1]All Skus'!$A:$AJ,2,FALSE))="AKG",(VLOOKUP(Table1[[#This Row],[SKU]],'[1]All Skus'!$A:$AJ,5,FALSE)),""))</f>
        <v>AT410010</v>
      </c>
      <c r="E61" s="15">
        <f>(IF((VLOOKUP(Table1[[#This Row],[SKU]],'[1]All Skus'!$A:$AJ,2,FALSE))="AKG",(VLOOKUP(Table1[[#This Row],[SKU]],'[1]All Skus'!$A:$AJ,6,FALSE)),""))</f>
        <v>0</v>
      </c>
      <c r="F61" s="15">
        <f>(IF((VLOOKUP(Table1[[#This Row],[SKU]],'[1]All Skus'!$A:$AJ,2,FALSE))="AKG",(VLOOKUP(Table1[[#This Row],[SKU]],'[1]All Skus'!$A:$AJ,7,FALSE)),""))</f>
        <v>0</v>
      </c>
      <c r="G61" s="16" t="str">
        <f>(IF((VLOOKUP(Table1[[#This Row],[SKU]],'[1]All Skus'!$A:$AJ,2,FALSE))="AKG",(VLOOKUP(Table1[[#This Row],[SKU]],'[1]All Skus'!$A:$AJ,8,FALSE)),""))</f>
        <v>Head-Worn Vocal Microphone</v>
      </c>
      <c r="H61" s="17" t="str">
        <f>(IF((VLOOKUP(Table1[[#This Row],[SKU]],'[1]All Skus'!$A:$AJ,2,FALSE))="AKG",(VLOOKUP(Table1[[#This Row],[SKU]],'[1]All Skus'!$A:$AJ,9,FALSE)),""))</f>
        <v>Light, rugged head-worn mic for presenters with connector for use Shure bodypack transmitters.</v>
      </c>
      <c r="I61" s="18">
        <f>(IF((VLOOKUP(Table1[[#This Row],[SKU]],'[1]All Skus'!$A:$AJ,2,FALSE))="AKG",(VLOOKUP(Table1[[#This Row],[SKU]],'[1]All Skus'!$A:$AJ,10,FALSE)),""))</f>
        <v>506</v>
      </c>
      <c r="J61" s="19">
        <f>(IF((VLOOKUP(Table1[[#This Row],[SKU]],'[1]All Skus'!$A:$AJ,2,FALSE))="AKG",(VLOOKUP(Table1[[#This Row],[SKU]],'[1]All Skus'!$A:$AJ,22,FALSE)),""))</f>
        <v>3.048</v>
      </c>
      <c r="K61" s="19" t="str">
        <f>(IF((VLOOKUP(Table1[[#This Row],[SKU]],'[1]All Skus'!$A:$AJ,2,FALSE))="AKG",(VLOOKUP(Table1[[#This Row],[SKU]],'[1]All Skus'!$A:$AJ,23,FALSE)),""))</f>
        <v>CN</v>
      </c>
      <c r="L61" s="20" t="str">
        <f>HYPERLINK((IF((VLOOKUP(Table1[[#This Row],[SKU]],'[1]All Skus'!$A:$AJ,2,FALSE))="AKG",(VLOOKUP(Table1[[#This Row],[SKU]],'[1]All Skus'!$A:$AJ,24,FALSE)),"")))</f>
        <v>Non Compliant</v>
      </c>
    </row>
    <row r="62" spans="1:12" ht="40.799999999999997" customHeight="1" x14ac:dyDescent="0.3">
      <c r="A62" s="22" t="s">
        <v>71</v>
      </c>
      <c r="B62" s="14" t="str">
        <f>(IF((VLOOKUP(Table1[[#This Row],[SKU]],'[1]All Skus'!$A:$AJ,2,FALSE))="AKG",(VLOOKUP(Table1[[#This Row],[SKU]],'[1]All Skus'!$A:$AJ,3,FALSE)), ""))</f>
        <v>Wired Mics</v>
      </c>
      <c r="C62" s="15" t="str">
        <f>(IF((VLOOKUP(Table1[[#This Row],[SKU]],'[1]All Skus'!$A:$AJ,2,FALSE))="AKG",(VLOOKUP(Table1[[#This Row],[SKU]],'[1]All Skus'!$A:$AJ,4,FALSE)),""))</f>
        <v>C520</v>
      </c>
      <c r="D62" s="15" t="str">
        <f>(IF((VLOOKUP(Table1[[#This Row],[SKU]],'[1]All Skus'!$A:$AJ,2,FALSE))="AKG",(VLOOKUP(Table1[[#This Row],[SKU]],'[1]All Skus'!$A:$AJ,5,FALSE)),""))</f>
        <v>AT410010</v>
      </c>
      <c r="E62" s="15">
        <f>(IF((VLOOKUP(Table1[[#This Row],[SKU]],'[1]All Skus'!$A:$AJ,2,FALSE))="AKG",(VLOOKUP(Table1[[#This Row],[SKU]],'[1]All Skus'!$A:$AJ,6,FALSE)),""))</f>
        <v>0</v>
      </c>
      <c r="F62" s="15">
        <f>(IF((VLOOKUP(Table1[[#This Row],[SKU]],'[1]All Skus'!$A:$AJ,2,FALSE))="AKG",(VLOOKUP(Table1[[#This Row],[SKU]],'[1]All Skus'!$A:$AJ,7,FALSE)),""))</f>
        <v>0</v>
      </c>
      <c r="G62" s="16" t="str">
        <f>(IF((VLOOKUP(Table1[[#This Row],[SKU]],'[1]All Skus'!$A:$AJ,2,FALSE))="AKG",(VLOOKUP(Table1[[#This Row],[SKU]],'[1]All Skus'!$A:$AJ,8,FALSE)),""))</f>
        <v>Head-Worn Vocal Microphone</v>
      </c>
      <c r="H62" s="17" t="str">
        <f>(IF((VLOOKUP(Table1[[#This Row],[SKU]],'[1]All Skus'!$A:$AJ,2,FALSE))="AKG",(VLOOKUP(Table1[[#This Row],[SKU]],'[1]All Skus'!$A:$AJ,9,FALSE)),""))</f>
        <v>Headworn mic for vocals with XLR connector for phantom powering</v>
      </c>
      <c r="I62" s="18">
        <f>(IF((VLOOKUP(Table1[[#This Row],[SKU]],'[1]All Skus'!$A:$AJ,2,FALSE))="AKG",(VLOOKUP(Table1[[#This Row],[SKU]],'[1]All Skus'!$A:$AJ,10,FALSE)),""))</f>
        <v>339</v>
      </c>
      <c r="J62" s="19">
        <f>(IF((VLOOKUP(Table1[[#This Row],[SKU]],'[1]All Skus'!$A:$AJ,2,FALSE))="AKG",(VLOOKUP(Table1[[#This Row],[SKU]],'[1]All Skus'!$A:$AJ,22,FALSE)),""))</f>
        <v>2.8</v>
      </c>
      <c r="K62" s="19" t="str">
        <f>(IF((VLOOKUP(Table1[[#This Row],[SKU]],'[1]All Skus'!$A:$AJ,2,FALSE))="AKG",(VLOOKUP(Table1[[#This Row],[SKU]],'[1]All Skus'!$A:$AJ,23,FALSE)),""))</f>
        <v>CN</v>
      </c>
      <c r="L62" s="20" t="str">
        <f>HYPERLINK((IF((VLOOKUP(Table1[[#This Row],[SKU]],'[1]All Skus'!$A:$AJ,2,FALSE))="AKG",(VLOOKUP(Table1[[#This Row],[SKU]],'[1]All Skus'!$A:$AJ,24,FALSE)),"")))</f>
        <v>Non Compliant</v>
      </c>
    </row>
    <row r="63" spans="1:12" ht="40.799999999999997" customHeight="1" x14ac:dyDescent="0.3">
      <c r="A63" s="13" t="s">
        <v>72</v>
      </c>
      <c r="B63" s="14" t="str">
        <f>(IF((VLOOKUP(Table1[[#This Row],[SKU]],'[1]All Skus'!$A:$AJ,2,FALSE))="AKG",(VLOOKUP(Table1[[#This Row],[SKU]],'[1]All Skus'!$A:$AJ,3,FALSE)), ""))</f>
        <v>Wired Mics</v>
      </c>
      <c r="C63" s="15" t="str">
        <f>(IF((VLOOKUP(Table1[[#This Row],[SKU]],'[1]All Skus'!$A:$AJ,2,FALSE))="AKG",(VLOOKUP(Table1[[#This Row],[SKU]],'[1]All Skus'!$A:$AJ,4,FALSE)),""))</f>
        <v>C520 L</v>
      </c>
      <c r="D63" s="15" t="str">
        <f>(IF((VLOOKUP(Table1[[#This Row],[SKU]],'[1]All Skus'!$A:$AJ,2,FALSE))="AKG",(VLOOKUP(Table1[[#This Row],[SKU]],'[1]All Skus'!$A:$AJ,5,FALSE)),""))</f>
        <v>AT410010</v>
      </c>
      <c r="E63" s="15">
        <f>(IF((VLOOKUP(Table1[[#This Row],[SKU]],'[1]All Skus'!$A:$AJ,2,FALSE))="AKG",(VLOOKUP(Table1[[#This Row],[SKU]],'[1]All Skus'!$A:$AJ,6,FALSE)),""))</f>
        <v>0</v>
      </c>
      <c r="F63" s="15">
        <f>(IF((VLOOKUP(Table1[[#This Row],[SKU]],'[1]All Skus'!$A:$AJ,2,FALSE))="AKG",(VLOOKUP(Table1[[#This Row],[SKU]],'[1]All Skus'!$A:$AJ,7,FALSE)),""))</f>
        <v>0</v>
      </c>
      <c r="G63" s="16" t="str">
        <f>(IF((VLOOKUP(Table1[[#This Row],[SKU]],'[1]All Skus'!$A:$AJ,2,FALSE))="AKG",(VLOOKUP(Table1[[#This Row],[SKU]],'[1]All Skus'!$A:$AJ,8,FALSE)),""))</f>
        <v>Head-Worn Vocal Microphone</v>
      </c>
      <c r="H63" s="17" t="str">
        <f>(IF((VLOOKUP(Table1[[#This Row],[SKU]],'[1]All Skus'!$A:$AJ,2,FALSE))="AKG",(VLOOKUP(Table1[[#This Row],[SKU]],'[1]All Skus'!$A:$AJ,9,FALSE)),""))</f>
        <v>Headworn mic for vocals with mini XLR connector for use with B29 L battery operated power supply, MPA V L external phantom power adapter, or AKG WMS bodypack transmitters.</v>
      </c>
      <c r="I63" s="18">
        <f>(IF((VLOOKUP(Table1[[#This Row],[SKU]],'[1]All Skus'!$A:$AJ,2,FALSE))="AKG",(VLOOKUP(Table1[[#This Row],[SKU]],'[1]All Skus'!$A:$AJ,10,FALSE)),""))</f>
        <v>274.91000000000003</v>
      </c>
      <c r="J63" s="19">
        <f>(IF((VLOOKUP(Table1[[#This Row],[SKU]],'[1]All Skus'!$A:$AJ,2,FALSE))="AKG",(VLOOKUP(Table1[[#This Row],[SKU]],'[1]All Skus'!$A:$AJ,22,FALSE)),""))</f>
        <v>2.8</v>
      </c>
      <c r="K63" s="19" t="str">
        <f>(IF((VLOOKUP(Table1[[#This Row],[SKU]],'[1]All Skus'!$A:$AJ,2,FALSE))="AKG",(VLOOKUP(Table1[[#This Row],[SKU]],'[1]All Skus'!$A:$AJ,23,FALSE)),""))</f>
        <v>CN</v>
      </c>
      <c r="L63" s="20" t="str">
        <f>HYPERLINK((IF((VLOOKUP(Table1[[#This Row],[SKU]],'[1]All Skus'!$A:$AJ,2,FALSE))="AKG",(VLOOKUP(Table1[[#This Row],[SKU]],'[1]All Skus'!$A:$AJ,24,FALSE)),"")))</f>
        <v>Non Compliant</v>
      </c>
    </row>
    <row r="64" spans="1:12" ht="40.799999999999997" customHeight="1" x14ac:dyDescent="0.3">
      <c r="A64" s="13" t="s">
        <v>73</v>
      </c>
      <c r="B64" s="14" t="str">
        <f>(IF((VLOOKUP(Table1[[#This Row],[SKU]],'[1]All Skus'!$A:$AJ,2,FALSE))="AKG",(VLOOKUP(Table1[[#This Row],[SKU]],'[1]All Skus'!$A:$AJ,3,FALSE)), ""))</f>
        <v>Installed</v>
      </c>
      <c r="C64" s="15" t="str">
        <f>(IF((VLOOKUP(Table1[[#This Row],[SKU]],'[1]All Skus'!$A:$AJ,2,FALSE))="AKG",(VLOOKUP(Table1[[#This Row],[SKU]],'[1]All Skus'!$A:$AJ,4,FALSE)),""))</f>
        <v>C544 L</v>
      </c>
      <c r="D64" s="15" t="str">
        <f>(IF((VLOOKUP(Table1[[#This Row],[SKU]],'[1]All Skus'!$A:$AJ,2,FALSE))="AKG",(VLOOKUP(Table1[[#This Row],[SKU]],'[1]All Skus'!$A:$AJ,5,FALSE)),""))</f>
        <v>AT210010</v>
      </c>
      <c r="E64" s="15">
        <f>(IF((VLOOKUP(Table1[[#This Row],[SKU]],'[1]All Skus'!$A:$AJ,2,FALSE))="AKG",(VLOOKUP(Table1[[#This Row],[SKU]],'[1]All Skus'!$A:$AJ,6,FALSE)),""))</f>
        <v>0</v>
      </c>
      <c r="F64" s="15">
        <f>(IF((VLOOKUP(Table1[[#This Row],[SKU]],'[1]All Skus'!$A:$AJ,2,FALSE))="AKG",(VLOOKUP(Table1[[#This Row],[SKU]],'[1]All Skus'!$A:$AJ,7,FALSE)),""))</f>
        <v>0</v>
      </c>
      <c r="G64" s="16" t="str">
        <f>(IF((VLOOKUP(Table1[[#This Row],[SKU]],'[1]All Skus'!$A:$AJ,2,FALSE))="AKG",(VLOOKUP(Table1[[#This Row],[SKU]],'[1]All Skus'!$A:$AJ,8,FALSE)),""))</f>
        <v>Headset</v>
      </c>
      <c r="H64" s="17" t="str">
        <f>(IF((VLOOKUP(Table1[[#This Row],[SKU]],'[1]All Skus'!$A:$AJ,2,FALSE))="AKG",(VLOOKUP(Table1[[#This Row],[SKU]],'[1]All Skus'!$A:$AJ,9,FALSE)),""))</f>
        <v>Rugged headworn mic for sports use with mini XLR connector for use with B29 L battery operated power supply, MPA V L external phantom power adapter, or AKG WMS bodypack transmitters.</v>
      </c>
      <c r="I64" s="18">
        <f>(IF((VLOOKUP(Table1[[#This Row],[SKU]],'[1]All Skus'!$A:$AJ,2,FALSE))="AKG",(VLOOKUP(Table1[[#This Row],[SKU]],'[1]All Skus'!$A:$AJ,10,FALSE)),""))</f>
        <v>227.96990000000002</v>
      </c>
      <c r="J64" s="19">
        <f>(IF((VLOOKUP(Table1[[#This Row],[SKU]],'[1]All Skus'!$A:$AJ,2,FALSE))="AKG",(VLOOKUP(Table1[[#This Row],[SKU]],'[1]All Skus'!$A:$AJ,22,FALSE)),""))</f>
        <v>2.8</v>
      </c>
      <c r="K64" s="19" t="str">
        <f>(IF((VLOOKUP(Table1[[#This Row],[SKU]],'[1]All Skus'!$A:$AJ,2,FALSE))="AKG",(VLOOKUP(Table1[[#This Row],[SKU]],'[1]All Skus'!$A:$AJ,23,FALSE)),""))</f>
        <v>CN</v>
      </c>
      <c r="L64" s="20" t="str">
        <f>HYPERLINK((IF((VLOOKUP(Table1[[#This Row],[SKU]],'[1]All Skus'!$A:$AJ,2,FALSE))="AKG",(VLOOKUP(Table1[[#This Row],[SKU]],'[1]All Skus'!$A:$AJ,24,FALSE)),"")))</f>
        <v>Non Compliant</v>
      </c>
    </row>
    <row r="65" spans="1:12" ht="40.799999999999997" customHeight="1" x14ac:dyDescent="0.3">
      <c r="A65" s="13" t="s">
        <v>74</v>
      </c>
      <c r="B65" s="14" t="str">
        <f>(IF((VLOOKUP(Table1[[#This Row],[SKU]],'[1]All Skus'!$A:$AJ,2,FALSE))="AKG",(VLOOKUP(Table1[[#This Row],[SKU]],'[1]All Skus'!$A:$AJ,3,FALSE)), ""))</f>
        <v>Wired Mics</v>
      </c>
      <c r="C65" s="15" t="str">
        <f>(IF((VLOOKUP(Table1[[#This Row],[SKU]],'[1]All Skus'!$A:$AJ,2,FALSE))="AKG",(VLOOKUP(Table1[[#This Row],[SKU]],'[1]All Skus'!$A:$AJ,4,FALSE)),""))</f>
        <v>C555 L</v>
      </c>
      <c r="D65" s="15" t="str">
        <f>(IF((VLOOKUP(Table1[[#This Row],[SKU]],'[1]All Skus'!$A:$AJ,2,FALSE))="AKG",(VLOOKUP(Table1[[#This Row],[SKU]],'[1]All Skus'!$A:$AJ,5,FALSE)),""))</f>
        <v>AT410010</v>
      </c>
      <c r="E65" s="15">
        <f>(IF((VLOOKUP(Table1[[#This Row],[SKU]],'[1]All Skus'!$A:$AJ,2,FALSE))="AKG",(VLOOKUP(Table1[[#This Row],[SKU]],'[1]All Skus'!$A:$AJ,6,FALSE)),""))</f>
        <v>0</v>
      </c>
      <c r="F65" s="15">
        <f>(IF((VLOOKUP(Table1[[#This Row],[SKU]],'[1]All Skus'!$A:$AJ,2,FALSE))="AKG",(VLOOKUP(Table1[[#This Row],[SKU]],'[1]All Skus'!$A:$AJ,7,FALSE)),""))</f>
        <v>0</v>
      </c>
      <c r="G65" s="16" t="str">
        <f>(IF((VLOOKUP(Table1[[#This Row],[SKU]],'[1]All Skus'!$A:$AJ,2,FALSE))="AKG",(VLOOKUP(Table1[[#This Row],[SKU]],'[1]All Skus'!$A:$AJ,8,FALSE)),""))</f>
        <v>Head-Worn Vocal Microphone</v>
      </c>
      <c r="H65" s="17" t="str">
        <f>(IF((VLOOKUP(Table1[[#This Row],[SKU]],'[1]All Skus'!$A:$AJ,2,FALSE))="AKG",(VLOOKUP(Table1[[#This Row],[SKU]],'[1]All Skus'!$A:$AJ,9,FALSE)),""))</f>
        <v>Light, rugged head-worn mic for presenters with mini XLR connector for use with B29 L battery operated power supply, MPA V L external phantom power adapter, or AKG WMS bodypack transmitters.</v>
      </c>
      <c r="I65" s="18">
        <f>(IF((VLOOKUP(Table1[[#This Row],[SKU]],'[1]All Skus'!$A:$AJ,2,FALSE))="AKG",(VLOOKUP(Table1[[#This Row],[SKU]],'[1]All Skus'!$A:$AJ,10,FALSE)),""))</f>
        <v>214.88</v>
      </c>
      <c r="J65" s="19">
        <f>(IF((VLOOKUP(Table1[[#This Row],[SKU]],'[1]All Skus'!$A:$AJ,2,FALSE))="AKG",(VLOOKUP(Table1[[#This Row],[SKU]],'[1]All Skus'!$A:$AJ,22,FALSE)),""))</f>
        <v>2.8</v>
      </c>
      <c r="K65" s="19" t="str">
        <f>(IF((VLOOKUP(Table1[[#This Row],[SKU]],'[1]All Skus'!$A:$AJ,2,FALSE))="AKG",(VLOOKUP(Table1[[#This Row],[SKU]],'[1]All Skus'!$A:$AJ,23,FALSE)),""))</f>
        <v>CN</v>
      </c>
      <c r="L65" s="20" t="str">
        <f>HYPERLINK((IF((VLOOKUP(Table1[[#This Row],[SKU]],'[1]All Skus'!$A:$AJ,2,FALSE))="AKG",(VLOOKUP(Table1[[#This Row],[SKU]],'[1]All Skus'!$A:$AJ,24,FALSE)),"")))</f>
        <v>Non Compliant</v>
      </c>
    </row>
    <row r="66" spans="1:12" ht="40.799999999999997" customHeight="1" x14ac:dyDescent="0.3">
      <c r="A66" s="21" t="s">
        <v>75</v>
      </c>
      <c r="B66" s="14">
        <f>(IF((VLOOKUP(Table1[[#This Row],[SKU]],'[1]All Skus'!$A:$AJ,2,FALSE))="AKG",(VLOOKUP(Table1[[#This Row],[SKU]],'[1]All Skus'!$A:$AJ,3,FALSE)), ""))</f>
        <v>0</v>
      </c>
      <c r="C66" s="15">
        <f>(IF((VLOOKUP(Table1[[#This Row],[SKU]],'[1]All Skus'!$A:$AJ,2,FALSE))="AKG",(VLOOKUP(Table1[[#This Row],[SKU]],'[1]All Skus'!$A:$AJ,4,FALSE)),""))</f>
        <v>0</v>
      </c>
      <c r="D66" s="15">
        <f>(IF((VLOOKUP(Table1[[#This Row],[SKU]],'[1]All Skus'!$A:$AJ,2,FALSE))="AKG",(VLOOKUP(Table1[[#This Row],[SKU]],'[1]All Skus'!$A:$AJ,5,FALSE)),""))</f>
        <v>0</v>
      </c>
      <c r="E66" s="15">
        <f>(IF((VLOOKUP(Table1[[#This Row],[SKU]],'[1]All Skus'!$A:$AJ,2,FALSE))="AKG",(VLOOKUP(Table1[[#This Row],[SKU]],'[1]All Skus'!$A:$AJ,6,FALSE)),""))</f>
        <v>0</v>
      </c>
      <c r="F66" s="15">
        <f>(IF((VLOOKUP(Table1[[#This Row],[SKU]],'[1]All Skus'!$A:$AJ,2,FALSE))="AKG",(VLOOKUP(Table1[[#This Row],[SKU]],'[1]All Skus'!$A:$AJ,7,FALSE)),""))</f>
        <v>0</v>
      </c>
      <c r="G66" s="16">
        <f>(IF((VLOOKUP(Table1[[#This Row],[SKU]],'[1]All Skus'!$A:$AJ,2,FALSE))="AKG",(VLOOKUP(Table1[[#This Row],[SKU]],'[1]All Skus'!$A:$AJ,8,FALSE)),""))</f>
        <v>0</v>
      </c>
      <c r="H66" s="17">
        <f>(IF((VLOOKUP(Table1[[#This Row],[SKU]],'[1]All Skus'!$A:$AJ,2,FALSE))="AKG",(VLOOKUP(Table1[[#This Row],[SKU]],'[1]All Skus'!$A:$AJ,9,FALSE)),""))</f>
        <v>0</v>
      </c>
      <c r="I66" s="18">
        <f>(IF((VLOOKUP(Table1[[#This Row],[SKU]],'[1]All Skus'!$A:$AJ,2,FALSE))="AKG",(VLOOKUP(Table1[[#This Row],[SKU]],'[1]All Skus'!$A:$AJ,10,FALSE)),""))</f>
        <v>0</v>
      </c>
      <c r="J66" s="19">
        <f>(IF((VLOOKUP(Table1[[#This Row],[SKU]],'[1]All Skus'!$A:$AJ,2,FALSE))="AKG",(VLOOKUP(Table1[[#This Row],[SKU]],'[1]All Skus'!$A:$AJ,22,FALSE)),""))</f>
        <v>0</v>
      </c>
      <c r="K66" s="19">
        <f>(IF((VLOOKUP(Table1[[#This Row],[SKU]],'[1]All Skus'!$A:$AJ,2,FALSE))="AKG",(VLOOKUP(Table1[[#This Row],[SKU]],'[1]All Skus'!$A:$AJ,23,FALSE)),""))</f>
        <v>0</v>
      </c>
      <c r="L66" s="20" t="str">
        <f>HYPERLINK((IF((VLOOKUP(Table1[[#This Row],[SKU]],'[1]All Skus'!$A:$AJ,2,FALSE))="AKG",(VLOOKUP(Table1[[#This Row],[SKU]],'[1]All Skus'!$A:$AJ,24,FALSE)),"")))</f>
        <v/>
      </c>
    </row>
    <row r="67" spans="1:12" ht="40.799999999999997" customHeight="1" x14ac:dyDescent="0.3">
      <c r="A67" s="13" t="s">
        <v>76</v>
      </c>
      <c r="B67" s="14" t="str">
        <f>(IF((VLOOKUP(Table1[[#This Row],[SKU]],'[1]All Skus'!$A:$AJ,2,FALSE))="AKG",(VLOOKUP(Table1[[#This Row],[SKU]],'[1]All Skus'!$A:$AJ,3,FALSE)), ""))</f>
        <v>Installed</v>
      </c>
      <c r="C67" s="15" t="str">
        <f>(IF((VLOOKUP(Table1[[#This Row],[SKU]],'[1]All Skus'!$A:$AJ,2,FALSE))="AKG",(VLOOKUP(Table1[[#This Row],[SKU]],'[1]All Skus'!$A:$AJ,4,FALSE)),""))</f>
        <v>C417 L</v>
      </c>
      <c r="D67" s="15" t="str">
        <f>(IF((VLOOKUP(Table1[[#This Row],[SKU]],'[1]All Skus'!$A:$AJ,2,FALSE))="AKG",(VLOOKUP(Table1[[#This Row],[SKU]],'[1]All Skus'!$A:$AJ,5,FALSE)),""))</f>
        <v>AT410010</v>
      </c>
      <c r="E67" s="15">
        <f>(IF((VLOOKUP(Table1[[#This Row],[SKU]],'[1]All Skus'!$A:$AJ,2,FALSE))="AKG",(VLOOKUP(Table1[[#This Row],[SKU]],'[1]All Skus'!$A:$AJ,6,FALSE)),""))</f>
        <v>0</v>
      </c>
      <c r="F67" s="15">
        <f>(IF((VLOOKUP(Table1[[#This Row],[SKU]],'[1]All Skus'!$A:$AJ,2,FALSE))="AKG",(VLOOKUP(Table1[[#This Row],[SKU]],'[1]All Skus'!$A:$AJ,7,FALSE)),""))</f>
        <v>0</v>
      </c>
      <c r="G67" s="16" t="str">
        <f>(IF((VLOOKUP(Table1[[#This Row],[SKU]],'[1]All Skus'!$A:$AJ,2,FALSE))="AKG",(VLOOKUP(Table1[[#This Row],[SKU]],'[1]All Skus'!$A:$AJ,8,FALSE)),""))</f>
        <v>Lavalier Microphone</v>
      </c>
      <c r="H67" s="17" t="str">
        <f>(IF((VLOOKUP(Table1[[#This Row],[SKU]],'[1]All Skus'!$A:$AJ,2,FALSE))="AKG",(VLOOKUP(Table1[[#This Row],[SKU]],'[1]All Skus'!$A:$AJ,9,FALSE)),""))</f>
        <v>Extremely light, inconspicuous mic, mini XLR-version</v>
      </c>
      <c r="I67" s="18">
        <f>(IF((VLOOKUP(Table1[[#This Row],[SKU]],'[1]All Skus'!$A:$AJ,2,FALSE))="AKG",(VLOOKUP(Table1[[#This Row],[SKU]],'[1]All Skus'!$A:$AJ,10,FALSE)),""))</f>
        <v>164.2953</v>
      </c>
      <c r="J67" s="19">
        <f>(IF((VLOOKUP(Table1[[#This Row],[SKU]],'[1]All Skus'!$A:$AJ,2,FALSE))="AKG",(VLOOKUP(Table1[[#This Row],[SKU]],'[1]All Skus'!$A:$AJ,22,FALSE)),""))</f>
        <v>2</v>
      </c>
      <c r="K67" s="19" t="str">
        <f>(IF((VLOOKUP(Table1[[#This Row],[SKU]],'[1]All Skus'!$A:$AJ,2,FALSE))="AKG",(VLOOKUP(Table1[[#This Row],[SKU]],'[1]All Skus'!$A:$AJ,23,FALSE)),""))</f>
        <v>CN</v>
      </c>
      <c r="L67" s="20" t="str">
        <f>HYPERLINK((IF((VLOOKUP(Table1[[#This Row],[SKU]],'[1]All Skus'!$A:$AJ,2,FALSE))="AKG",(VLOOKUP(Table1[[#This Row],[SKU]],'[1]All Skus'!$A:$AJ,24,FALSE)),"")))</f>
        <v>Non Compliant</v>
      </c>
    </row>
    <row r="68" spans="1:12" ht="40.799999999999997" customHeight="1" x14ac:dyDescent="0.3">
      <c r="A68" s="13" t="s">
        <v>77</v>
      </c>
      <c r="B68" s="14" t="str">
        <f>(IF((VLOOKUP(Table1[[#This Row],[SKU]],'[1]All Skus'!$A:$AJ,2,FALSE))="AKG",(VLOOKUP(Table1[[#This Row],[SKU]],'[1]All Skus'!$A:$AJ,3,FALSE)), ""))</f>
        <v>Installed</v>
      </c>
      <c r="C68" s="15" t="str">
        <f>(IF((VLOOKUP(Table1[[#This Row],[SKU]],'[1]All Skus'!$A:$AJ,2,FALSE))="AKG",(VLOOKUP(Table1[[#This Row],[SKU]],'[1]All Skus'!$A:$AJ,4,FALSE)),""))</f>
        <v>C417 PP</v>
      </c>
      <c r="D68" s="15" t="str">
        <f>(IF((VLOOKUP(Table1[[#This Row],[SKU]],'[1]All Skus'!$A:$AJ,2,FALSE))="AKG",(VLOOKUP(Table1[[#This Row],[SKU]],'[1]All Skus'!$A:$AJ,5,FALSE)),""))</f>
        <v>AT510000</v>
      </c>
      <c r="E68" s="15">
        <f>(IF((VLOOKUP(Table1[[#This Row],[SKU]],'[1]All Skus'!$A:$AJ,2,FALSE))="AKG",(VLOOKUP(Table1[[#This Row],[SKU]],'[1]All Skus'!$A:$AJ,6,FALSE)),""))</f>
        <v>0</v>
      </c>
      <c r="F68" s="15">
        <f>(IF((VLOOKUP(Table1[[#This Row],[SKU]],'[1]All Skus'!$A:$AJ,2,FALSE))="AKG",(VLOOKUP(Table1[[#This Row],[SKU]],'[1]All Skus'!$A:$AJ,7,FALSE)),""))</f>
        <v>0</v>
      </c>
      <c r="G68" s="16" t="str">
        <f>(IF((VLOOKUP(Table1[[#This Row],[SKU]],'[1]All Skus'!$A:$AJ,2,FALSE))="AKG",(VLOOKUP(Table1[[#This Row],[SKU]],'[1]All Skus'!$A:$AJ,8,FALSE)),""))</f>
        <v>Lavalier Microphone</v>
      </c>
      <c r="H68" s="17" t="str">
        <f>(IF((VLOOKUP(Table1[[#This Row],[SKU]],'[1]All Skus'!$A:$AJ,2,FALSE))="AKG",(VLOOKUP(Table1[[#This Row],[SKU]],'[1]All Skus'!$A:$AJ,9,FALSE)),""))</f>
        <v>Extremely light, inconspicuous mic with XLR connector for phantom powering</v>
      </c>
      <c r="I68" s="18">
        <f>(IF((VLOOKUP(Table1[[#This Row],[SKU]],'[1]All Skus'!$A:$AJ,2,FALSE))="AKG",(VLOOKUP(Table1[[#This Row],[SKU]],'[1]All Skus'!$A:$AJ,10,FALSE)),""))</f>
        <v>210.14060000000001</v>
      </c>
      <c r="J68" s="19">
        <f>(IF((VLOOKUP(Table1[[#This Row],[SKU]],'[1]All Skus'!$A:$AJ,2,FALSE))="AKG",(VLOOKUP(Table1[[#This Row],[SKU]],'[1]All Skus'!$A:$AJ,22,FALSE)),""))</f>
        <v>2</v>
      </c>
      <c r="K68" s="19" t="str">
        <f>(IF((VLOOKUP(Table1[[#This Row],[SKU]],'[1]All Skus'!$A:$AJ,2,FALSE))="AKG",(VLOOKUP(Table1[[#This Row],[SKU]],'[1]All Skus'!$A:$AJ,23,FALSE)),""))</f>
        <v>CN</v>
      </c>
      <c r="L68" s="20" t="str">
        <f>HYPERLINK((IF((VLOOKUP(Table1[[#This Row],[SKU]],'[1]All Skus'!$A:$AJ,2,FALSE))="AKG",(VLOOKUP(Table1[[#This Row],[SKU]],'[1]All Skus'!$A:$AJ,24,FALSE)),"")))</f>
        <v>Non Compliant</v>
      </c>
    </row>
    <row r="69" spans="1:12" ht="40.799999999999997" customHeight="1" x14ac:dyDescent="0.3">
      <c r="A69" s="13" t="s">
        <v>78</v>
      </c>
      <c r="B69" s="14" t="str">
        <f>(IF((VLOOKUP(Table1[[#This Row],[SKU]],'[1]All Skus'!$A:$AJ,2,FALSE))="AKG",(VLOOKUP(Table1[[#This Row],[SKU]],'[1]All Skus'!$A:$AJ,3,FALSE)), ""))</f>
        <v>Installed</v>
      </c>
      <c r="C69" s="15" t="str">
        <f>(IF((VLOOKUP(Table1[[#This Row],[SKU]],'[1]All Skus'!$A:$AJ,2,FALSE))="AKG",(VLOOKUP(Table1[[#This Row],[SKU]],'[1]All Skus'!$A:$AJ,4,FALSE)),""))</f>
        <v>CK99 L</v>
      </c>
      <c r="D69" s="15" t="str">
        <f>(IF((VLOOKUP(Table1[[#This Row],[SKU]],'[1]All Skus'!$A:$AJ,2,FALSE))="AKG",(VLOOKUP(Table1[[#This Row],[SKU]],'[1]All Skus'!$A:$AJ,5,FALSE)),""))</f>
        <v>AT510000</v>
      </c>
      <c r="E69" s="15">
        <f>(IF((VLOOKUP(Table1[[#This Row],[SKU]],'[1]All Skus'!$A:$AJ,2,FALSE))="AKG",(VLOOKUP(Table1[[#This Row],[SKU]],'[1]All Skus'!$A:$AJ,6,FALSE)),""))</f>
        <v>0</v>
      </c>
      <c r="F69" s="15">
        <f>(IF((VLOOKUP(Table1[[#This Row],[SKU]],'[1]All Skus'!$A:$AJ,2,FALSE))="AKG",(VLOOKUP(Table1[[#This Row],[SKU]],'[1]All Skus'!$A:$AJ,7,FALSE)),""))</f>
        <v>0</v>
      </c>
      <c r="G69" s="16" t="str">
        <f>(IF((VLOOKUP(Table1[[#This Row],[SKU]],'[1]All Skus'!$A:$AJ,2,FALSE))="AKG",(VLOOKUP(Table1[[#This Row],[SKU]],'[1]All Skus'!$A:$AJ,8,FALSE)),""))</f>
        <v>Lavalier Microphone</v>
      </c>
      <c r="H69" s="17" t="str">
        <f>(IF((VLOOKUP(Table1[[#This Row],[SKU]],'[1]All Skus'!$A:$AJ,2,FALSE))="AKG",(VLOOKUP(Table1[[#This Row],[SKU]],'[1]All Skus'!$A:$AJ,9,FALSE)),""))</f>
        <v>Inconspicuous cardioid clip-on microphone with mini XLR connector. Rugged metal housing.</v>
      </c>
      <c r="I69" s="18">
        <f>(IF((VLOOKUP(Table1[[#This Row],[SKU]],'[1]All Skus'!$A:$AJ,2,FALSE))="AKG",(VLOOKUP(Table1[[#This Row],[SKU]],'[1]All Skus'!$A:$AJ,10,FALSE)),""))</f>
        <v>240.70069999999998</v>
      </c>
      <c r="J69" s="19">
        <f>(IF((VLOOKUP(Table1[[#This Row],[SKU]],'[1]All Skus'!$A:$AJ,2,FALSE))="AKG",(VLOOKUP(Table1[[#This Row],[SKU]],'[1]All Skus'!$A:$AJ,22,FALSE)),""))</f>
        <v>2.4</v>
      </c>
      <c r="K69" s="19" t="str">
        <f>(IF((VLOOKUP(Table1[[#This Row],[SKU]],'[1]All Skus'!$A:$AJ,2,FALSE))="AKG",(VLOOKUP(Table1[[#This Row],[SKU]],'[1]All Skus'!$A:$AJ,23,FALSE)),""))</f>
        <v>CN</v>
      </c>
      <c r="L69" s="20" t="str">
        <f>HYPERLINK((IF((VLOOKUP(Table1[[#This Row],[SKU]],'[1]All Skus'!$A:$AJ,2,FALSE))="AKG",(VLOOKUP(Table1[[#This Row],[SKU]],'[1]All Skus'!$A:$AJ,24,FALSE)),"")))</f>
        <v>Non Compliant</v>
      </c>
    </row>
    <row r="70" spans="1:12" ht="40.799999999999997" customHeight="1" x14ac:dyDescent="0.3">
      <c r="A70" s="13" t="s">
        <v>79</v>
      </c>
      <c r="B70" s="14" t="str">
        <f>(IF((VLOOKUP(Table1[[#This Row],[SKU]],'[1]All Skus'!$A:$AJ,2,FALSE))="AKG",(VLOOKUP(Table1[[#This Row],[SKU]],'[1]All Skus'!$A:$AJ,3,FALSE)), ""))</f>
        <v>Accessories</v>
      </c>
      <c r="C70" s="15" t="str">
        <f>(IF((VLOOKUP(Table1[[#This Row],[SKU]],'[1]All Skus'!$A:$AJ,2,FALSE))="AKG",(VLOOKUP(Table1[[#This Row],[SKU]],'[1]All Skus'!$A:$AJ,4,FALSE)),""))</f>
        <v>H85</v>
      </c>
      <c r="D70" s="15" t="str">
        <f>(IF((VLOOKUP(Table1[[#This Row],[SKU]],'[1]All Skus'!$A:$AJ,2,FALSE))="AKG",(VLOOKUP(Table1[[#This Row],[SKU]],'[1]All Skus'!$A:$AJ,5,FALSE)),""))</f>
        <v>AT410010</v>
      </c>
      <c r="E70" s="15">
        <f>(IF((VLOOKUP(Table1[[#This Row],[SKU]],'[1]All Skus'!$A:$AJ,2,FALSE))="AKG",(VLOOKUP(Table1[[#This Row],[SKU]],'[1]All Skus'!$A:$AJ,6,FALSE)),""))</f>
        <v>0</v>
      </c>
      <c r="F70" s="15">
        <f>(IF((VLOOKUP(Table1[[#This Row],[SKU]],'[1]All Skus'!$A:$AJ,2,FALSE))="AKG",(VLOOKUP(Table1[[#This Row],[SKU]],'[1]All Skus'!$A:$AJ,7,FALSE)),""))</f>
        <v>0</v>
      </c>
      <c r="G70" s="16" t="str">
        <f>(IF((VLOOKUP(Table1[[#This Row],[SKU]],'[1]All Skus'!$A:$AJ,2,FALSE))="AKG",(VLOOKUP(Table1[[#This Row],[SKU]],'[1]All Skus'!$A:$AJ,8,FALSE)),""))</f>
        <v>Accessories</v>
      </c>
      <c r="H70" s="17" t="str">
        <f>(IF((VLOOKUP(Table1[[#This Row],[SKU]],'[1]All Skus'!$A:$AJ,2,FALSE))="AKG",(VLOOKUP(Table1[[#This Row],[SKU]],'[1]All Skus'!$A:$AJ,9,FALSE)),""))</f>
        <v>Spider suspension</v>
      </c>
      <c r="I70" s="18">
        <f>(IF((VLOOKUP(Table1[[#This Row],[SKU]],'[1]All Skus'!$A:$AJ,2,FALSE))="AKG",(VLOOKUP(Table1[[#This Row],[SKU]],'[1]All Skus'!$A:$AJ,10,FALSE)),""))</f>
        <v>180.97034999999997</v>
      </c>
      <c r="J70" s="19">
        <f>(IF((VLOOKUP(Table1[[#This Row],[SKU]],'[1]All Skus'!$A:$AJ,2,FALSE))="AKG",(VLOOKUP(Table1[[#This Row],[SKU]],'[1]All Skus'!$A:$AJ,22,FALSE)),""))</f>
        <v>3.2</v>
      </c>
      <c r="K70" s="19" t="str">
        <f>(IF((VLOOKUP(Table1[[#This Row],[SKU]],'[1]All Skus'!$A:$AJ,2,FALSE))="AKG",(VLOOKUP(Table1[[#This Row],[SKU]],'[1]All Skus'!$A:$AJ,23,FALSE)),""))</f>
        <v>AT</v>
      </c>
      <c r="L70" s="20" t="str">
        <f>HYPERLINK((IF((VLOOKUP(Table1[[#This Row],[SKU]],'[1]All Skus'!$A:$AJ,2,FALSE))="AKG",(VLOOKUP(Table1[[#This Row],[SKU]],'[1]All Skus'!$A:$AJ,24,FALSE)),"")))</f>
        <v>Compliant</v>
      </c>
    </row>
    <row r="71" spans="1:12" ht="40.799999999999997" customHeight="1" x14ac:dyDescent="0.3">
      <c r="A71" s="13" t="s">
        <v>80</v>
      </c>
      <c r="B71" s="14" t="str">
        <f>(IF((VLOOKUP(Table1[[#This Row],[SKU]],'[1]All Skus'!$A:$AJ,2,FALSE))="AKG",(VLOOKUP(Table1[[#This Row],[SKU]],'[1]All Skus'!$A:$AJ,3,FALSE)), ""))</f>
        <v>Wireless Mics</v>
      </c>
      <c r="C71" s="15" t="str">
        <f>(IF((VLOOKUP(Table1[[#This Row],[SKU]],'[1]All Skus'!$A:$AJ,2,FALSE))="AKG",(VLOOKUP(Table1[[#This Row],[SKU]],'[1]All Skus'!$A:$AJ,4,FALSE)),""))</f>
        <v>HC644 MD</v>
      </c>
      <c r="D71" s="15" t="str">
        <f>(IF((VLOOKUP(Table1[[#This Row],[SKU]],'[1]All Skus'!$A:$AJ,2,FALSE))="AKG",(VLOOKUP(Table1[[#This Row],[SKU]],'[1]All Skus'!$A:$AJ,5,FALSE)),""))</f>
        <v>AT510000</v>
      </c>
      <c r="E71" s="15">
        <f>(IF((VLOOKUP(Table1[[#This Row],[SKU]],'[1]All Skus'!$A:$AJ,2,FALSE))="AKG",(VLOOKUP(Table1[[#This Row],[SKU]],'[1]All Skus'!$A:$AJ,6,FALSE)),""))</f>
        <v>0</v>
      </c>
      <c r="F71" s="15">
        <f>(IF((VLOOKUP(Table1[[#This Row],[SKU]],'[1]All Skus'!$A:$AJ,2,FALSE))="AKG",(VLOOKUP(Table1[[#This Row],[SKU]],'[1]All Skus'!$A:$AJ,7,FALSE)),""))</f>
        <v>0</v>
      </c>
      <c r="G71" s="16" t="str">
        <f>(IF((VLOOKUP(Table1[[#This Row],[SKU]],'[1]All Skus'!$A:$AJ,2,FALSE))="AKG",(VLOOKUP(Table1[[#This Row],[SKU]],'[1]All Skus'!$A:$AJ,8,FALSE)),""))</f>
        <v>Lapel Microphone</v>
      </c>
      <c r="H71" s="17">
        <f>(IF((VLOOKUP(Table1[[#This Row],[SKU]],'[1]All Skus'!$A:$AJ,2,FALSE))="AKG",(VLOOKUP(Table1[[#This Row],[SKU]],'[1]All Skus'!$A:$AJ,9,FALSE)),""))</f>
        <v>0</v>
      </c>
      <c r="I71" s="18">
        <f>(IF((VLOOKUP(Table1[[#This Row],[SKU]],'[1]All Skus'!$A:$AJ,2,FALSE))="AKG",(VLOOKUP(Table1[[#This Row],[SKU]],'[1]All Skus'!$A:$AJ,10,FALSE)),""))</f>
        <v>376.23</v>
      </c>
      <c r="J71" s="19">
        <f>(IF((VLOOKUP(Table1[[#This Row],[SKU]],'[1]All Skus'!$A:$AJ,2,FALSE))="AKG",(VLOOKUP(Table1[[#This Row],[SKU]],'[1]All Skus'!$A:$AJ,22,FALSE)),""))</f>
        <v>0</v>
      </c>
      <c r="K71" s="19" t="str">
        <f>(IF((VLOOKUP(Table1[[#This Row],[SKU]],'[1]All Skus'!$A:$AJ,2,FALSE))="AKG",(VLOOKUP(Table1[[#This Row],[SKU]],'[1]All Skus'!$A:$AJ,23,FALSE)),""))</f>
        <v>HU</v>
      </c>
      <c r="L71" s="20" t="str">
        <f>HYPERLINK((IF((VLOOKUP(Table1[[#This Row],[SKU]],'[1]All Skus'!$A:$AJ,2,FALSE))="AKG",(VLOOKUP(Table1[[#This Row],[SKU]],'[1]All Skus'!$A:$AJ,24,FALSE)),"")))</f>
        <v>Compliant</v>
      </c>
    </row>
    <row r="72" spans="1:12" ht="40.799999999999997" customHeight="1" x14ac:dyDescent="0.3">
      <c r="A72" s="22" t="s">
        <v>81</v>
      </c>
      <c r="B72" s="14" t="str">
        <f>(IF((VLOOKUP(Table1[[#This Row],[SKU]],'[1]All Skus'!$A:$AJ,2,FALSE))="AKG",(VLOOKUP(Table1[[#This Row],[SKU]],'[1]All Skus'!$A:$AJ,3,FALSE)), ""))</f>
        <v>Installed</v>
      </c>
      <c r="C72" s="15" t="str">
        <f>(IF((VLOOKUP(Table1[[#This Row],[SKU]],'[1]All Skus'!$A:$AJ,2,FALSE))="AKG",(VLOOKUP(Table1[[#This Row],[SKU]],'[1]All Skus'!$A:$AJ,4,FALSE)),""))</f>
        <v>LC617 MD BEIGE LAVALIER MICROPHONE</v>
      </c>
      <c r="D72" s="15" t="str">
        <f>(IF((VLOOKUP(Table1[[#This Row],[SKU]],'[1]All Skus'!$A:$AJ,2,FALSE))="AKG",(VLOOKUP(Table1[[#This Row],[SKU]],'[1]All Skus'!$A:$AJ,5,FALSE)),""))</f>
        <v>AT510000</v>
      </c>
      <c r="E72" s="15">
        <f>(IF((VLOOKUP(Table1[[#This Row],[SKU]],'[1]All Skus'!$A:$AJ,2,FALSE))="AKG",(VLOOKUP(Table1[[#This Row],[SKU]],'[1]All Skus'!$A:$AJ,6,FALSE)),""))</f>
        <v>0</v>
      </c>
      <c r="F72" s="15">
        <f>(IF((VLOOKUP(Table1[[#This Row],[SKU]],'[1]All Skus'!$A:$AJ,2,FALSE))="AKG",(VLOOKUP(Table1[[#This Row],[SKU]],'[1]All Skus'!$A:$AJ,7,FALSE)),""))</f>
        <v>0</v>
      </c>
      <c r="G72" s="16" t="str">
        <f>(IF((VLOOKUP(Table1[[#This Row],[SKU]],'[1]All Skus'!$A:$AJ,2,FALSE))="AKG",(VLOOKUP(Table1[[#This Row],[SKU]],'[1]All Skus'!$A:$AJ,8,FALSE)),""))</f>
        <v>Lapel Microphone</v>
      </c>
      <c r="H72" s="17" t="str">
        <f>(IF((VLOOKUP(Table1[[#This Row],[SKU]],'[1]All Skus'!$A:$AJ,2,FALSE))="AKG",(VLOOKUP(Table1[[#This Row],[SKU]],'[1]All Skus'!$A:$AJ,9,FALSE)),""))</f>
        <v>LC617 BLK</v>
      </c>
      <c r="I72" s="18">
        <f>(IF((VLOOKUP(Table1[[#This Row],[SKU]],'[1]All Skus'!$A:$AJ,2,FALSE))="AKG",(VLOOKUP(Table1[[#This Row],[SKU]],'[1]All Skus'!$A:$AJ,10,FALSE)),""))</f>
        <v>156</v>
      </c>
      <c r="J72" s="19">
        <f>(IF((VLOOKUP(Table1[[#This Row],[SKU]],'[1]All Skus'!$A:$AJ,2,FALSE))="AKG",(VLOOKUP(Table1[[#This Row],[SKU]],'[1]All Skus'!$A:$AJ,22,FALSE)),""))</f>
        <v>0</v>
      </c>
      <c r="K72" s="19" t="str">
        <f>(IF((VLOOKUP(Table1[[#This Row],[SKU]],'[1]All Skus'!$A:$AJ,2,FALSE))="AKG",(VLOOKUP(Table1[[#This Row],[SKU]],'[1]All Skus'!$A:$AJ,23,FALSE)),""))</f>
        <v>HU</v>
      </c>
      <c r="L72" s="20" t="str">
        <f>HYPERLINK((IF((VLOOKUP(Table1[[#This Row],[SKU]],'[1]All Skus'!$A:$AJ,2,FALSE))="AKG",(VLOOKUP(Table1[[#This Row],[SKU]],'[1]All Skus'!$A:$AJ,24,FALSE)),"")))</f>
        <v/>
      </c>
    </row>
    <row r="73" spans="1:12" ht="40.799999999999997" customHeight="1" x14ac:dyDescent="0.3">
      <c r="A73" s="13" t="s">
        <v>82</v>
      </c>
      <c r="B73" s="14" t="str">
        <f>(IF((VLOOKUP(Table1[[#This Row],[SKU]],'[1]All Skus'!$A:$AJ,2,FALSE))="AKG",(VLOOKUP(Table1[[#This Row],[SKU]],'[1]All Skus'!$A:$AJ,3,FALSE)), ""))</f>
        <v>Installed</v>
      </c>
      <c r="C73" s="15" t="str">
        <f>(IF((VLOOKUP(Table1[[#This Row],[SKU]],'[1]All Skus'!$A:$AJ,2,FALSE))="AKG",(VLOOKUP(Table1[[#This Row],[SKU]],'[1]All Skus'!$A:$AJ,4,FALSE)),""))</f>
        <v>LC617 MD</v>
      </c>
      <c r="D73" s="15" t="str">
        <f>(IF((VLOOKUP(Table1[[#This Row],[SKU]],'[1]All Skus'!$A:$AJ,2,FALSE))="AKG",(VLOOKUP(Table1[[#This Row],[SKU]],'[1]All Skus'!$A:$AJ,5,FALSE)),""))</f>
        <v>AT510000</v>
      </c>
      <c r="E73" s="15">
        <f>(IF((VLOOKUP(Table1[[#This Row],[SKU]],'[1]All Skus'!$A:$AJ,2,FALSE))="AKG",(VLOOKUP(Table1[[#This Row],[SKU]],'[1]All Skus'!$A:$AJ,6,FALSE)),""))</f>
        <v>0</v>
      </c>
      <c r="F73" s="15">
        <f>(IF((VLOOKUP(Table1[[#This Row],[SKU]],'[1]All Skus'!$A:$AJ,2,FALSE))="AKG",(VLOOKUP(Table1[[#This Row],[SKU]],'[1]All Skus'!$A:$AJ,7,FALSE)),""))</f>
        <v>0</v>
      </c>
      <c r="G73" s="16" t="str">
        <f>(IF((VLOOKUP(Table1[[#This Row],[SKU]],'[1]All Skus'!$A:$AJ,2,FALSE))="AKG",(VLOOKUP(Table1[[#This Row],[SKU]],'[1]All Skus'!$A:$AJ,8,FALSE)),""))</f>
        <v>Lapel Microphone</v>
      </c>
      <c r="H73" s="17" t="str">
        <f>(IF((VLOOKUP(Table1[[#This Row],[SKU]],'[1]All Skus'!$A:$AJ,2,FALSE))="AKG",(VLOOKUP(Table1[[#This Row],[SKU]],'[1]All Skus'!$A:$AJ,9,FALSE)),""))</f>
        <v>LC617 MD</v>
      </c>
      <c r="I73" s="18">
        <f>(IF((VLOOKUP(Table1[[#This Row],[SKU]],'[1]All Skus'!$A:$AJ,2,FALSE))="AKG",(VLOOKUP(Table1[[#This Row],[SKU]],'[1]All Skus'!$A:$AJ,10,FALSE)),""))</f>
        <v>156</v>
      </c>
      <c r="J73" s="19">
        <f>(IF((VLOOKUP(Table1[[#This Row],[SKU]],'[1]All Skus'!$A:$AJ,2,FALSE))="AKG",(VLOOKUP(Table1[[#This Row],[SKU]],'[1]All Skus'!$A:$AJ,22,FALSE)),""))</f>
        <v>0</v>
      </c>
      <c r="K73" s="19" t="str">
        <f>(IF((VLOOKUP(Table1[[#This Row],[SKU]],'[1]All Skus'!$A:$AJ,2,FALSE))="AKG",(VLOOKUP(Table1[[#This Row],[SKU]],'[1]All Skus'!$A:$AJ,23,FALSE)),""))</f>
        <v>HU</v>
      </c>
      <c r="L73" s="20" t="str">
        <f>HYPERLINK((IF((VLOOKUP(Table1[[#This Row],[SKU]],'[1]All Skus'!$A:$AJ,2,FALSE))="AKG",(VLOOKUP(Table1[[#This Row],[SKU]],'[1]All Skus'!$A:$AJ,24,FALSE)),"")))</f>
        <v>Compliant</v>
      </c>
    </row>
    <row r="74" spans="1:12" ht="40.799999999999997" customHeight="1" x14ac:dyDescent="0.3">
      <c r="A74" s="13" t="s">
        <v>83</v>
      </c>
      <c r="B74" s="14" t="str">
        <f>(IF((VLOOKUP(Table1[[#This Row],[SKU]],'[1]All Skus'!$A:$AJ,2,FALSE))="AKG",(VLOOKUP(Table1[[#This Row],[SKU]],'[1]All Skus'!$A:$AJ,3,FALSE)), ""))</f>
        <v>Installed</v>
      </c>
      <c r="C74" s="15" t="str">
        <f>(IF((VLOOKUP(Table1[[#This Row],[SKU]],'[1]All Skus'!$A:$AJ,2,FALSE))="AKG",(VLOOKUP(Table1[[#This Row],[SKU]],'[1]All Skus'!$A:$AJ,4,FALSE)),""))</f>
        <v>LC81MD white</v>
      </c>
      <c r="D74" s="15" t="str">
        <f>(IF((VLOOKUP(Table1[[#This Row],[SKU]],'[1]All Skus'!$A:$AJ,2,FALSE))="AKG",(VLOOKUP(Table1[[#This Row],[SKU]],'[1]All Skus'!$A:$AJ,5,FALSE)),""))</f>
        <v>AT510000</v>
      </c>
      <c r="E74" s="15">
        <f>(IF((VLOOKUP(Table1[[#This Row],[SKU]],'[1]All Skus'!$A:$AJ,2,FALSE))="AKG",(VLOOKUP(Table1[[#This Row],[SKU]],'[1]All Skus'!$A:$AJ,6,FALSE)),""))</f>
        <v>0</v>
      </c>
      <c r="F74" s="15">
        <f>(IF((VLOOKUP(Table1[[#This Row],[SKU]],'[1]All Skus'!$A:$AJ,2,FALSE))="AKG",(VLOOKUP(Table1[[#This Row],[SKU]],'[1]All Skus'!$A:$AJ,7,FALSE)),""))</f>
        <v>0</v>
      </c>
      <c r="G74" s="16" t="str">
        <f>(IF((VLOOKUP(Table1[[#This Row],[SKU]],'[1]All Skus'!$A:$AJ,2,FALSE))="AKG",(VLOOKUP(Table1[[#This Row],[SKU]],'[1]All Skus'!$A:$AJ,8,FALSE)),""))</f>
        <v>LC81MD white</v>
      </c>
      <c r="H74" s="17" t="str">
        <f>(IF((VLOOKUP(Table1[[#This Row],[SKU]],'[1]All Skus'!$A:$AJ,2,FALSE))="AKG",(VLOOKUP(Table1[[#This Row],[SKU]],'[1]All Skus'!$A:$AJ,9,FALSE)),""))</f>
        <v>LC81MD white</v>
      </c>
      <c r="I74" s="18">
        <f>(IF((VLOOKUP(Table1[[#This Row],[SKU]],'[1]All Skus'!$A:$AJ,2,FALSE))="AKG",(VLOOKUP(Table1[[#This Row],[SKU]],'[1]All Skus'!$A:$AJ,10,FALSE)),""))</f>
        <v>254.32529999999997</v>
      </c>
      <c r="J74" s="19">
        <f>(IF((VLOOKUP(Table1[[#This Row],[SKU]],'[1]All Skus'!$A:$AJ,2,FALSE))="AKG",(VLOOKUP(Table1[[#This Row],[SKU]],'[1]All Skus'!$A:$AJ,22,FALSE)),""))</f>
        <v>0</v>
      </c>
      <c r="K74" s="19">
        <f>(IF((VLOOKUP(Table1[[#This Row],[SKU]],'[1]All Skus'!$A:$AJ,2,FALSE))="AKG",(VLOOKUP(Table1[[#This Row],[SKU]],'[1]All Skus'!$A:$AJ,23,FALSE)),""))</f>
        <v>0</v>
      </c>
      <c r="L74" s="20" t="str">
        <f>HYPERLINK((IF((VLOOKUP(Table1[[#This Row],[SKU]],'[1]All Skus'!$A:$AJ,2,FALSE))="AKG",(VLOOKUP(Table1[[#This Row],[SKU]],'[1]All Skus'!$A:$AJ,24,FALSE)),"")))</f>
        <v/>
      </c>
    </row>
    <row r="75" spans="1:12" ht="40.799999999999997" customHeight="1" x14ac:dyDescent="0.3">
      <c r="A75" s="13" t="s">
        <v>84</v>
      </c>
      <c r="B75" s="14" t="str">
        <f>(IF((VLOOKUP(Table1[[#This Row],[SKU]],'[1]All Skus'!$A:$AJ,2,FALSE))="AKG",(VLOOKUP(Table1[[#This Row],[SKU]],'[1]All Skus'!$A:$AJ,3,FALSE)), ""))</f>
        <v>Installed</v>
      </c>
      <c r="C75" s="15" t="str">
        <f>(IF((VLOOKUP(Table1[[#This Row],[SKU]],'[1]All Skus'!$A:$AJ,2,FALSE))="AKG",(VLOOKUP(Table1[[#This Row],[SKU]],'[1]All Skus'!$A:$AJ,4,FALSE)),""))</f>
        <v>LC81MD black</v>
      </c>
      <c r="D75" s="15" t="str">
        <f>(IF((VLOOKUP(Table1[[#This Row],[SKU]],'[1]All Skus'!$A:$AJ,2,FALSE))="AKG",(VLOOKUP(Table1[[#This Row],[SKU]],'[1]All Skus'!$A:$AJ,5,FALSE)),""))</f>
        <v>AT510000</v>
      </c>
      <c r="E75" s="15">
        <f>(IF((VLOOKUP(Table1[[#This Row],[SKU]],'[1]All Skus'!$A:$AJ,2,FALSE))="AKG",(VLOOKUP(Table1[[#This Row],[SKU]],'[1]All Skus'!$A:$AJ,6,FALSE)),""))</f>
        <v>0</v>
      </c>
      <c r="F75" s="15">
        <f>(IF((VLOOKUP(Table1[[#This Row],[SKU]],'[1]All Skus'!$A:$AJ,2,FALSE))="AKG",(VLOOKUP(Table1[[#This Row],[SKU]],'[1]All Skus'!$A:$AJ,7,FALSE)),""))</f>
        <v>0</v>
      </c>
      <c r="G75" s="16" t="str">
        <f>(IF((VLOOKUP(Table1[[#This Row],[SKU]],'[1]All Skus'!$A:$AJ,2,FALSE))="AKG",(VLOOKUP(Table1[[#This Row],[SKU]],'[1]All Skus'!$A:$AJ,8,FALSE)),""))</f>
        <v>LC81MD black</v>
      </c>
      <c r="H75" s="17" t="str">
        <f>(IF((VLOOKUP(Table1[[#This Row],[SKU]],'[1]All Skus'!$A:$AJ,2,FALSE))="AKG",(VLOOKUP(Table1[[#This Row],[SKU]],'[1]All Skus'!$A:$AJ,9,FALSE)),""))</f>
        <v>LC81MD black</v>
      </c>
      <c r="I75" s="18">
        <f>(IF((VLOOKUP(Table1[[#This Row],[SKU]],'[1]All Skus'!$A:$AJ,2,FALSE))="AKG",(VLOOKUP(Table1[[#This Row],[SKU]],'[1]All Skus'!$A:$AJ,10,FALSE)),""))</f>
        <v>255</v>
      </c>
      <c r="J75" s="19">
        <f>(IF((VLOOKUP(Table1[[#This Row],[SKU]],'[1]All Skus'!$A:$AJ,2,FALSE))="AKG",(VLOOKUP(Table1[[#This Row],[SKU]],'[1]All Skus'!$A:$AJ,22,FALSE)),""))</f>
        <v>0</v>
      </c>
      <c r="K75" s="19" t="str">
        <f>(IF((VLOOKUP(Table1[[#This Row],[SKU]],'[1]All Skus'!$A:$AJ,2,FALSE))="AKG",(VLOOKUP(Table1[[#This Row],[SKU]],'[1]All Skus'!$A:$AJ,23,FALSE)),""))</f>
        <v>HU</v>
      </c>
      <c r="L75" s="20" t="str">
        <f>HYPERLINK((IF((VLOOKUP(Table1[[#This Row],[SKU]],'[1]All Skus'!$A:$AJ,2,FALSE))="AKG",(VLOOKUP(Table1[[#This Row],[SKU]],'[1]All Skus'!$A:$AJ,24,FALSE)),"")))</f>
        <v/>
      </c>
    </row>
    <row r="76" spans="1:12" ht="40.799999999999997" customHeight="1" x14ac:dyDescent="0.3">
      <c r="A76" s="13" t="s">
        <v>85</v>
      </c>
      <c r="B76" s="14" t="str">
        <f>(IF((VLOOKUP(Table1[[#This Row],[SKU]],'[1]All Skus'!$A:$AJ,2,FALSE))="AKG",(VLOOKUP(Table1[[#This Row],[SKU]],'[1]All Skus'!$A:$AJ,3,FALSE)), ""))</f>
        <v>Installed</v>
      </c>
      <c r="C76" s="15" t="str">
        <f>(IF((VLOOKUP(Table1[[#This Row],[SKU]],'[1]All Skus'!$A:$AJ,2,FALSE))="AKG",(VLOOKUP(Table1[[#This Row],[SKU]],'[1]All Skus'!$A:$AJ,4,FALSE)),""))</f>
        <v>LC81MD beige</v>
      </c>
      <c r="D76" s="15" t="str">
        <f>(IF((VLOOKUP(Table1[[#This Row],[SKU]],'[1]All Skus'!$A:$AJ,2,FALSE))="AKG",(VLOOKUP(Table1[[#This Row],[SKU]],'[1]All Skus'!$A:$AJ,5,FALSE)),""))</f>
        <v>AT410020</v>
      </c>
      <c r="E76" s="15">
        <f>(IF((VLOOKUP(Table1[[#This Row],[SKU]],'[1]All Skus'!$A:$AJ,2,FALSE))="AKG",(VLOOKUP(Table1[[#This Row],[SKU]],'[1]All Skus'!$A:$AJ,6,FALSE)),""))</f>
        <v>0</v>
      </c>
      <c r="F76" s="15">
        <f>(IF((VLOOKUP(Table1[[#This Row],[SKU]],'[1]All Skus'!$A:$AJ,2,FALSE))="AKG",(VLOOKUP(Table1[[#This Row],[SKU]],'[1]All Skus'!$A:$AJ,7,FALSE)),""))</f>
        <v>0</v>
      </c>
      <c r="G76" s="16" t="str">
        <f>(IF((VLOOKUP(Table1[[#This Row],[SKU]],'[1]All Skus'!$A:$AJ,2,FALSE))="AKG",(VLOOKUP(Table1[[#This Row],[SKU]],'[1]All Skus'!$A:$AJ,8,FALSE)),""))</f>
        <v>LC81MD beige</v>
      </c>
      <c r="H76" s="17" t="str">
        <f>(IF((VLOOKUP(Table1[[#This Row],[SKU]],'[1]All Skus'!$A:$AJ,2,FALSE))="AKG",(VLOOKUP(Table1[[#This Row],[SKU]],'[1]All Skus'!$A:$AJ,9,FALSE)),""))</f>
        <v>LC81MD beige</v>
      </c>
      <c r="I76" s="18">
        <f>(IF((VLOOKUP(Table1[[#This Row],[SKU]],'[1]All Skus'!$A:$AJ,2,FALSE))="AKG",(VLOOKUP(Table1[[#This Row],[SKU]],'[1]All Skus'!$A:$AJ,10,FALSE)),""))</f>
        <v>255</v>
      </c>
      <c r="J76" s="19">
        <f>(IF((VLOOKUP(Table1[[#This Row],[SKU]],'[1]All Skus'!$A:$AJ,2,FALSE))="AKG",(VLOOKUP(Table1[[#This Row],[SKU]],'[1]All Skus'!$A:$AJ,22,FALSE)),""))</f>
        <v>0</v>
      </c>
      <c r="K76" s="19" t="str">
        <f>(IF((VLOOKUP(Table1[[#This Row],[SKU]],'[1]All Skus'!$A:$AJ,2,FALSE))="AKG",(VLOOKUP(Table1[[#This Row],[SKU]],'[1]All Skus'!$A:$AJ,23,FALSE)),""))</f>
        <v>HU</v>
      </c>
      <c r="L76" s="20" t="str">
        <f>HYPERLINK((IF((VLOOKUP(Table1[[#This Row],[SKU]],'[1]All Skus'!$A:$AJ,2,FALSE))="AKG",(VLOOKUP(Table1[[#This Row],[SKU]],'[1]All Skus'!$A:$AJ,24,FALSE)),"")))</f>
        <v>Compliant</v>
      </c>
    </row>
    <row r="77" spans="1:12" ht="40.799999999999997" customHeight="1" x14ac:dyDescent="0.3">
      <c r="A77" s="13" t="s">
        <v>86</v>
      </c>
      <c r="B77" s="14" t="str">
        <f>(IF((VLOOKUP(Table1[[#This Row],[SKU]],'[1]All Skus'!$A:$AJ,2,FALSE))="AKG",(VLOOKUP(Table1[[#This Row],[SKU]],'[1]All Skus'!$A:$AJ,3,FALSE)), ""))</f>
        <v>Installed</v>
      </c>
      <c r="C77" s="15" t="str">
        <f>(IF((VLOOKUP(Table1[[#This Row],[SKU]],'[1]All Skus'!$A:$AJ,2,FALSE))="AKG",(VLOOKUP(Table1[[#This Row],[SKU]],'[1]All Skus'!$A:$AJ,4,FALSE)),""))</f>
        <v>EC82MD beige</v>
      </c>
      <c r="D77" s="15" t="str">
        <f>(IF((VLOOKUP(Table1[[#This Row],[SKU]],'[1]All Skus'!$A:$AJ,2,FALSE))="AKG",(VLOOKUP(Table1[[#This Row],[SKU]],'[1]All Skus'!$A:$AJ,5,FALSE)),""))</f>
        <v>AT510000</v>
      </c>
      <c r="E77" s="15">
        <f>(IF((VLOOKUP(Table1[[#This Row],[SKU]],'[1]All Skus'!$A:$AJ,2,FALSE))="AKG",(VLOOKUP(Table1[[#This Row],[SKU]],'[1]All Skus'!$A:$AJ,6,FALSE)),""))</f>
        <v>0</v>
      </c>
      <c r="F77" s="15">
        <f>(IF((VLOOKUP(Table1[[#This Row],[SKU]],'[1]All Skus'!$A:$AJ,2,FALSE))="AKG",(VLOOKUP(Table1[[#This Row],[SKU]],'[1]All Skus'!$A:$AJ,7,FALSE)),""))</f>
        <v>0</v>
      </c>
      <c r="G77" s="16" t="str">
        <f>(IF((VLOOKUP(Table1[[#This Row],[SKU]],'[1]All Skus'!$A:$AJ,2,FALSE))="AKG",(VLOOKUP(Table1[[#This Row],[SKU]],'[1]All Skus'!$A:$AJ,8,FALSE)),""))</f>
        <v>Microlite Microphones</v>
      </c>
      <c r="H77" s="17" t="str">
        <f>(IF((VLOOKUP(Table1[[#This Row],[SKU]],'[1]All Skus'!$A:$AJ,2,FALSE))="AKG",(VLOOKUP(Table1[[#This Row],[SKU]],'[1]All Skus'!$A:$AJ,9,FALSE)),""))</f>
        <v>Microlite Microphones</v>
      </c>
      <c r="I77" s="18">
        <f>(IF((VLOOKUP(Table1[[#This Row],[SKU]],'[1]All Skus'!$A:$AJ,2,FALSE))="AKG",(VLOOKUP(Table1[[#This Row],[SKU]],'[1]All Skus'!$A:$AJ,10,FALSE)),""))</f>
        <v>506</v>
      </c>
      <c r="J77" s="19">
        <f>(IF((VLOOKUP(Table1[[#This Row],[SKU]],'[1]All Skus'!$A:$AJ,2,FALSE))="AKG",(VLOOKUP(Table1[[#This Row],[SKU]],'[1]All Skus'!$A:$AJ,22,FALSE)),""))</f>
        <v>0</v>
      </c>
      <c r="K77" s="19" t="str">
        <f>(IF((VLOOKUP(Table1[[#This Row],[SKU]],'[1]All Skus'!$A:$AJ,2,FALSE))="AKG",(VLOOKUP(Table1[[#This Row],[SKU]],'[1]All Skus'!$A:$AJ,23,FALSE)),""))</f>
        <v>HU</v>
      </c>
      <c r="L77" s="20" t="str">
        <f>HYPERLINK((IF((VLOOKUP(Table1[[#This Row],[SKU]],'[1]All Skus'!$A:$AJ,2,FALSE))="AKG",(VLOOKUP(Table1[[#This Row],[SKU]],'[1]All Skus'!$A:$AJ,24,FALSE)),"")))</f>
        <v/>
      </c>
    </row>
    <row r="78" spans="1:12" ht="40.799999999999997" customHeight="1" x14ac:dyDescent="0.3">
      <c r="A78" s="13" t="s">
        <v>87</v>
      </c>
      <c r="B78" s="14" t="str">
        <f>(IF((VLOOKUP(Table1[[#This Row],[SKU]],'[1]All Skus'!$A:$AJ,2,FALSE))="AKG",(VLOOKUP(Table1[[#This Row],[SKU]],'[1]All Skus'!$A:$AJ,3,FALSE)), ""))</f>
        <v>Installed</v>
      </c>
      <c r="C78" s="15" t="str">
        <f>(IF((VLOOKUP(Table1[[#This Row],[SKU]],'[1]All Skus'!$A:$AJ,2,FALSE))="AKG",(VLOOKUP(Table1[[#This Row],[SKU]],'[1]All Skus'!$A:$AJ,4,FALSE)),""))</f>
        <v>EC82MD cocoa</v>
      </c>
      <c r="D78" s="15" t="str">
        <f>(IF((VLOOKUP(Table1[[#This Row],[SKU]],'[1]All Skus'!$A:$AJ,2,FALSE))="AKG",(VLOOKUP(Table1[[#This Row],[SKU]],'[1]All Skus'!$A:$AJ,5,FALSE)),""))</f>
        <v>AT510000</v>
      </c>
      <c r="E78" s="15">
        <f>(IF((VLOOKUP(Table1[[#This Row],[SKU]],'[1]All Skus'!$A:$AJ,2,FALSE))="AKG",(VLOOKUP(Table1[[#This Row],[SKU]],'[1]All Skus'!$A:$AJ,6,FALSE)),""))</f>
        <v>0</v>
      </c>
      <c r="F78" s="15">
        <f>(IF((VLOOKUP(Table1[[#This Row],[SKU]],'[1]All Skus'!$A:$AJ,2,FALSE))="AKG",(VLOOKUP(Table1[[#This Row],[SKU]],'[1]All Skus'!$A:$AJ,7,FALSE)),""))</f>
        <v>0</v>
      </c>
      <c r="G78" s="16" t="str">
        <f>(IF((VLOOKUP(Table1[[#This Row],[SKU]],'[1]All Skus'!$A:$AJ,2,FALSE))="AKG",(VLOOKUP(Table1[[#This Row],[SKU]],'[1]All Skus'!$A:$AJ,8,FALSE)),""))</f>
        <v>Microlite Microphones</v>
      </c>
      <c r="H78" s="17" t="str">
        <f>(IF((VLOOKUP(Table1[[#This Row],[SKU]],'[1]All Skus'!$A:$AJ,2,FALSE))="AKG",(VLOOKUP(Table1[[#This Row],[SKU]],'[1]All Skus'!$A:$AJ,9,FALSE)),""))</f>
        <v>Microlite Microphones</v>
      </c>
      <c r="I78" s="18">
        <f>(IF((VLOOKUP(Table1[[#This Row],[SKU]],'[1]All Skus'!$A:$AJ,2,FALSE))="AKG",(VLOOKUP(Table1[[#This Row],[SKU]],'[1]All Skus'!$A:$AJ,10,FALSE)),""))</f>
        <v>506</v>
      </c>
      <c r="J78" s="19">
        <f>(IF((VLOOKUP(Table1[[#This Row],[SKU]],'[1]All Skus'!$A:$AJ,2,FALSE))="AKG",(VLOOKUP(Table1[[#This Row],[SKU]],'[1]All Skus'!$A:$AJ,22,FALSE)),""))</f>
        <v>0</v>
      </c>
      <c r="K78" s="19" t="str">
        <f>(IF((VLOOKUP(Table1[[#This Row],[SKU]],'[1]All Skus'!$A:$AJ,2,FALSE))="AKG",(VLOOKUP(Table1[[#This Row],[SKU]],'[1]All Skus'!$A:$AJ,23,FALSE)),""))</f>
        <v>HU</v>
      </c>
      <c r="L78" s="20" t="str">
        <f>HYPERLINK((IF((VLOOKUP(Table1[[#This Row],[SKU]],'[1]All Skus'!$A:$AJ,2,FALSE))="AKG",(VLOOKUP(Table1[[#This Row],[SKU]],'[1]All Skus'!$A:$AJ,24,FALSE)),"")))</f>
        <v/>
      </c>
    </row>
    <row r="79" spans="1:12" ht="40.799999999999997" customHeight="1" x14ac:dyDescent="0.3">
      <c r="A79" s="21" t="s">
        <v>88</v>
      </c>
      <c r="B79" s="14">
        <f>(IF((VLOOKUP(Table1[[#This Row],[SKU]],'[1]All Skus'!$A:$AJ,2,FALSE))="AKG",(VLOOKUP(Table1[[#This Row],[SKU]],'[1]All Skus'!$A:$AJ,3,FALSE)), ""))</f>
        <v>0</v>
      </c>
      <c r="C79" s="15">
        <f>(IF((VLOOKUP(Table1[[#This Row],[SKU]],'[1]All Skus'!$A:$AJ,2,FALSE))="AKG",(VLOOKUP(Table1[[#This Row],[SKU]],'[1]All Skus'!$A:$AJ,4,FALSE)),""))</f>
        <v>0</v>
      </c>
      <c r="D79" s="15">
        <f>(IF((VLOOKUP(Table1[[#This Row],[SKU]],'[1]All Skus'!$A:$AJ,2,FALSE))="AKG",(VLOOKUP(Table1[[#This Row],[SKU]],'[1]All Skus'!$A:$AJ,5,FALSE)),""))</f>
        <v>0</v>
      </c>
      <c r="E79" s="15">
        <f>(IF((VLOOKUP(Table1[[#This Row],[SKU]],'[1]All Skus'!$A:$AJ,2,FALSE))="AKG",(VLOOKUP(Table1[[#This Row],[SKU]],'[1]All Skus'!$A:$AJ,6,FALSE)),""))</f>
        <v>0</v>
      </c>
      <c r="F79" s="15">
        <f>(IF((VLOOKUP(Table1[[#This Row],[SKU]],'[1]All Skus'!$A:$AJ,2,FALSE))="AKG",(VLOOKUP(Table1[[#This Row],[SKU]],'[1]All Skus'!$A:$AJ,7,FALSE)),""))</f>
        <v>0</v>
      </c>
      <c r="G79" s="16">
        <f>(IF((VLOOKUP(Table1[[#This Row],[SKU]],'[1]All Skus'!$A:$AJ,2,FALSE))="AKG",(VLOOKUP(Table1[[#This Row],[SKU]],'[1]All Skus'!$A:$AJ,8,FALSE)),""))</f>
        <v>0</v>
      </c>
      <c r="H79" s="17">
        <f>(IF((VLOOKUP(Table1[[#This Row],[SKU]],'[1]All Skus'!$A:$AJ,2,FALSE))="AKG",(VLOOKUP(Table1[[#This Row],[SKU]],'[1]All Skus'!$A:$AJ,9,FALSE)),""))</f>
        <v>0</v>
      </c>
      <c r="I79" s="18">
        <f>(IF((VLOOKUP(Table1[[#This Row],[SKU]],'[1]All Skus'!$A:$AJ,2,FALSE))="AKG",(VLOOKUP(Table1[[#This Row],[SKU]],'[1]All Skus'!$A:$AJ,10,FALSE)),""))</f>
        <v>0</v>
      </c>
      <c r="J79" s="19">
        <f>(IF((VLOOKUP(Table1[[#This Row],[SKU]],'[1]All Skus'!$A:$AJ,2,FALSE))="AKG",(VLOOKUP(Table1[[#This Row],[SKU]],'[1]All Skus'!$A:$AJ,22,FALSE)),""))</f>
        <v>0</v>
      </c>
      <c r="K79" s="19">
        <f>(IF((VLOOKUP(Table1[[#This Row],[SKU]],'[1]All Skus'!$A:$AJ,2,FALSE))="AKG",(VLOOKUP(Table1[[#This Row],[SKU]],'[1]All Skus'!$A:$AJ,23,FALSE)),""))</f>
        <v>0</v>
      </c>
      <c r="L79" s="20" t="str">
        <f>HYPERLINK((IF((VLOOKUP(Table1[[#This Row],[SKU]],'[1]All Skus'!$A:$AJ,2,FALSE))="AKG",(VLOOKUP(Table1[[#This Row],[SKU]],'[1]All Skus'!$A:$AJ,24,FALSE)),"")))</f>
        <v/>
      </c>
    </row>
    <row r="80" spans="1:12" ht="40.799999999999997" customHeight="1" x14ac:dyDescent="0.3">
      <c r="A80" s="21" t="s">
        <v>89</v>
      </c>
      <c r="B80" s="14">
        <f>(IF((VLOOKUP(Table1[[#This Row],[SKU]],'[1]All Skus'!$A:$AJ,2,FALSE))="AKG",(VLOOKUP(Table1[[#This Row],[SKU]],'[1]All Skus'!$A:$AJ,3,FALSE)), ""))</f>
        <v>0</v>
      </c>
      <c r="C80" s="15">
        <f>(IF((VLOOKUP(Table1[[#This Row],[SKU]],'[1]All Skus'!$A:$AJ,2,FALSE))="AKG",(VLOOKUP(Table1[[#This Row],[SKU]],'[1]All Skus'!$A:$AJ,4,FALSE)),""))</f>
        <v>0</v>
      </c>
      <c r="D80" s="15">
        <f>(IF((VLOOKUP(Table1[[#This Row],[SKU]],'[1]All Skus'!$A:$AJ,2,FALSE))="AKG",(VLOOKUP(Table1[[#This Row],[SKU]],'[1]All Skus'!$A:$AJ,5,FALSE)),""))</f>
        <v>0</v>
      </c>
      <c r="E80" s="15">
        <f>(IF((VLOOKUP(Table1[[#This Row],[SKU]],'[1]All Skus'!$A:$AJ,2,FALSE))="AKG",(VLOOKUP(Table1[[#This Row],[SKU]],'[1]All Skus'!$A:$AJ,6,FALSE)),""))</f>
        <v>0</v>
      </c>
      <c r="F80" s="15">
        <f>(IF((VLOOKUP(Table1[[#This Row],[SKU]],'[1]All Skus'!$A:$AJ,2,FALSE))="AKG",(VLOOKUP(Table1[[#This Row],[SKU]],'[1]All Skus'!$A:$AJ,7,FALSE)),""))</f>
        <v>0</v>
      </c>
      <c r="G80" s="16">
        <f>(IF((VLOOKUP(Table1[[#This Row],[SKU]],'[1]All Skus'!$A:$AJ,2,FALSE))="AKG",(VLOOKUP(Table1[[#This Row],[SKU]],'[1]All Skus'!$A:$AJ,8,FALSE)),""))</f>
        <v>0</v>
      </c>
      <c r="H80" s="17">
        <f>(IF((VLOOKUP(Table1[[#This Row],[SKU]],'[1]All Skus'!$A:$AJ,2,FALSE))="AKG",(VLOOKUP(Table1[[#This Row],[SKU]],'[1]All Skus'!$A:$AJ,9,FALSE)),""))</f>
        <v>0</v>
      </c>
      <c r="I80" s="18">
        <f>(IF((VLOOKUP(Table1[[#This Row],[SKU]],'[1]All Skus'!$A:$AJ,2,FALSE))="AKG",(VLOOKUP(Table1[[#This Row],[SKU]],'[1]All Skus'!$A:$AJ,10,FALSE)),""))</f>
        <v>0</v>
      </c>
      <c r="J80" s="19">
        <f>(IF((VLOOKUP(Table1[[#This Row],[SKU]],'[1]All Skus'!$A:$AJ,2,FALSE))="AKG",(VLOOKUP(Table1[[#This Row],[SKU]],'[1]All Skus'!$A:$AJ,22,FALSE)),""))</f>
        <v>0</v>
      </c>
      <c r="K80" s="19">
        <f>(IF((VLOOKUP(Table1[[#This Row],[SKU]],'[1]All Skus'!$A:$AJ,2,FALSE))="AKG",(VLOOKUP(Table1[[#This Row],[SKU]],'[1]All Skus'!$A:$AJ,23,FALSE)),""))</f>
        <v>0</v>
      </c>
      <c r="L80" s="20" t="str">
        <f>HYPERLINK((IF((VLOOKUP(Table1[[#This Row],[SKU]],'[1]All Skus'!$A:$AJ,2,FALSE))="AKG",(VLOOKUP(Table1[[#This Row],[SKU]],'[1]All Skus'!$A:$AJ,24,FALSE)),"")))</f>
        <v/>
      </c>
    </row>
    <row r="81" spans="1:12" ht="40.799999999999997" customHeight="1" x14ac:dyDescent="0.3">
      <c r="A81" s="13" t="s">
        <v>90</v>
      </c>
      <c r="B81" s="14" t="str">
        <f>(IF((VLOOKUP(Table1[[#This Row],[SKU]],'[1]All Skus'!$A:$AJ,2,FALSE))="AKG",(VLOOKUP(Table1[[#This Row],[SKU]],'[1]All Skus'!$A:$AJ,3,FALSE)), ""))</f>
        <v>Installed</v>
      </c>
      <c r="C81" s="15" t="str">
        <f>(IF((VLOOKUP(Table1[[#This Row],[SKU]],'[1]All Skus'!$A:$AJ,2,FALSE))="AKG",(VLOOKUP(Table1[[#This Row],[SKU]],'[1]All Skus'!$A:$AJ,4,FALSE)),""))</f>
        <v>DGN99</v>
      </c>
      <c r="D81" s="15" t="str">
        <f>(IF((VLOOKUP(Table1[[#This Row],[SKU]],'[1]All Skus'!$A:$AJ,2,FALSE))="AKG",(VLOOKUP(Table1[[#This Row],[SKU]],'[1]All Skus'!$A:$AJ,5,FALSE)),""))</f>
        <v>AT410010</v>
      </c>
      <c r="E81" s="15">
        <f>(IF((VLOOKUP(Table1[[#This Row],[SKU]],'[1]All Skus'!$A:$AJ,2,FALSE))="AKG",(VLOOKUP(Table1[[#This Row],[SKU]],'[1]All Skus'!$A:$AJ,6,FALSE)),""))</f>
        <v>0</v>
      </c>
      <c r="F81" s="15">
        <f>(IF((VLOOKUP(Table1[[#This Row],[SKU]],'[1]All Skus'!$A:$AJ,2,FALSE))="AKG",(VLOOKUP(Table1[[#This Row],[SKU]],'[1]All Skus'!$A:$AJ,7,FALSE)),""))</f>
        <v>0</v>
      </c>
      <c r="G81" s="16" t="str">
        <f>(IF((VLOOKUP(Table1[[#This Row],[SKU]],'[1]All Skus'!$A:$AJ,2,FALSE))="AKG",(VLOOKUP(Table1[[#This Row],[SKU]],'[1]All Skus'!$A:$AJ,8,FALSE)),""))</f>
        <v>Gooseneck Microphone</v>
      </c>
      <c r="H81" s="17" t="str">
        <f>(IF((VLOOKUP(Table1[[#This Row],[SKU]],'[1]All Skus'!$A:$AJ,2,FALSE))="AKG",(VLOOKUP(Table1[[#This Row],[SKU]],'[1]All Skus'!$A:$AJ,9,FALSE)),""))</f>
        <v>PA/Paging gooseneck mic with rugged, all-metal body. No phantom power needed. 3m cable</v>
      </c>
      <c r="I81" s="18">
        <f>(IF((VLOOKUP(Table1[[#This Row],[SKU]],'[1]All Skus'!$A:$AJ,2,FALSE))="AKG",(VLOOKUP(Table1[[#This Row],[SKU]],'[1]All Skus'!$A:$AJ,10,FALSE)),""))</f>
        <v>240.70069999999998</v>
      </c>
      <c r="J81" s="19">
        <f>(IF((VLOOKUP(Table1[[#This Row],[SKU]],'[1]All Skus'!$A:$AJ,2,FALSE))="AKG",(VLOOKUP(Table1[[#This Row],[SKU]],'[1]All Skus'!$A:$AJ,22,FALSE)),""))</f>
        <v>2</v>
      </c>
      <c r="K81" s="19" t="str">
        <f>(IF((VLOOKUP(Table1[[#This Row],[SKU]],'[1]All Skus'!$A:$AJ,2,FALSE))="AKG",(VLOOKUP(Table1[[#This Row],[SKU]],'[1]All Skus'!$A:$AJ,23,FALSE)),""))</f>
        <v>CN</v>
      </c>
      <c r="L81" s="20" t="str">
        <f>HYPERLINK((IF((VLOOKUP(Table1[[#This Row],[SKU]],'[1]All Skus'!$A:$AJ,2,FALSE))="AKG",(VLOOKUP(Table1[[#This Row],[SKU]],'[1]All Skus'!$A:$AJ,24,FALSE)),"")))</f>
        <v>Non Compliant</v>
      </c>
    </row>
    <row r="82" spans="1:12" ht="40.799999999999997" customHeight="1" x14ac:dyDescent="0.3">
      <c r="A82" s="13" t="s">
        <v>91</v>
      </c>
      <c r="B82" s="14" t="str">
        <f>(IF((VLOOKUP(Table1[[#This Row],[SKU]],'[1]All Skus'!$A:$AJ,2,FALSE))="AKG",(VLOOKUP(Table1[[#This Row],[SKU]],'[1]All Skus'!$A:$AJ,3,FALSE)), ""))</f>
        <v>Installed</v>
      </c>
      <c r="C82" s="15" t="str">
        <f>(IF((VLOOKUP(Table1[[#This Row],[SKU]],'[1]All Skus'!$A:$AJ,2,FALSE))="AKG",(VLOOKUP(Table1[[#This Row],[SKU]],'[1]All Skus'!$A:$AJ,4,FALSE)),""))</f>
        <v>DGN99 E</v>
      </c>
      <c r="D82" s="15" t="str">
        <f>(IF((VLOOKUP(Table1[[#This Row],[SKU]],'[1]All Skus'!$A:$AJ,2,FALSE))="AKG",(VLOOKUP(Table1[[#This Row],[SKU]],'[1]All Skus'!$A:$AJ,5,FALSE)),""))</f>
        <v>AT510000</v>
      </c>
      <c r="E82" s="15">
        <f>(IF((VLOOKUP(Table1[[#This Row],[SKU]],'[1]All Skus'!$A:$AJ,2,FALSE))="AKG",(VLOOKUP(Table1[[#This Row],[SKU]],'[1]All Skus'!$A:$AJ,6,FALSE)),""))</f>
        <v>0</v>
      </c>
      <c r="F82" s="15">
        <f>(IF((VLOOKUP(Table1[[#This Row],[SKU]],'[1]All Skus'!$A:$AJ,2,FALSE))="AKG",(VLOOKUP(Table1[[#This Row],[SKU]],'[1]All Skus'!$A:$AJ,7,FALSE)),""))</f>
        <v>0</v>
      </c>
      <c r="G82" s="16" t="str">
        <f>(IF((VLOOKUP(Table1[[#This Row],[SKU]],'[1]All Skus'!$A:$AJ,2,FALSE))="AKG",(VLOOKUP(Table1[[#This Row],[SKU]],'[1]All Skus'!$A:$AJ,8,FALSE)),""))</f>
        <v>Gooseneck Microphone</v>
      </c>
      <c r="H82" s="17" t="str">
        <f>(IF((VLOOKUP(Table1[[#This Row],[SKU]],'[1]All Skus'!$A:$AJ,2,FALSE))="AKG",(VLOOKUP(Table1[[#This Row],[SKU]],'[1]All Skus'!$A:$AJ,9,FALSE)),""))</f>
        <v>PA/Paging gooseneck mic with rugged, all-metal body, XLR connector. No phantom power needed.</v>
      </c>
      <c r="I82" s="18">
        <f>(IF((VLOOKUP(Table1[[#This Row],[SKU]],'[1]All Skus'!$A:$AJ,2,FALSE))="AKG",(VLOOKUP(Table1[[#This Row],[SKU]],'[1]All Skus'!$A:$AJ,10,FALSE)),""))</f>
        <v>240.70069999999998</v>
      </c>
      <c r="J82" s="19">
        <f>(IF((VLOOKUP(Table1[[#This Row],[SKU]],'[1]All Skus'!$A:$AJ,2,FALSE))="AKG",(VLOOKUP(Table1[[#This Row],[SKU]],'[1]All Skus'!$A:$AJ,22,FALSE)),""))</f>
        <v>2.8</v>
      </c>
      <c r="K82" s="19" t="str">
        <f>(IF((VLOOKUP(Table1[[#This Row],[SKU]],'[1]All Skus'!$A:$AJ,2,FALSE))="AKG",(VLOOKUP(Table1[[#This Row],[SKU]],'[1]All Skus'!$A:$AJ,23,FALSE)),""))</f>
        <v>CN</v>
      </c>
      <c r="L82" s="20" t="str">
        <f>HYPERLINK((IF((VLOOKUP(Table1[[#This Row],[SKU]],'[1]All Skus'!$A:$AJ,2,FALSE))="AKG",(VLOOKUP(Table1[[#This Row],[SKU]],'[1]All Skus'!$A:$AJ,24,FALSE)),"")))</f>
        <v>Non Compliant</v>
      </c>
    </row>
    <row r="83" spans="1:12" ht="40.799999999999997" customHeight="1" x14ac:dyDescent="0.3">
      <c r="A83" s="13" t="s">
        <v>92</v>
      </c>
      <c r="B83" s="14" t="str">
        <f>(IF((VLOOKUP(Table1[[#This Row],[SKU]],'[1]All Skus'!$A:$AJ,2,FALSE))="AKG",(VLOOKUP(Table1[[#This Row],[SKU]],'[1]All Skus'!$A:$AJ,3,FALSE)), ""))</f>
        <v>Installed</v>
      </c>
      <c r="C83" s="15" t="str">
        <f>(IF((VLOOKUP(Table1[[#This Row],[SKU]],'[1]All Skus'!$A:$AJ,2,FALSE))="AKG",(VLOOKUP(Table1[[#This Row],[SKU]],'[1]All Skus'!$A:$AJ,4,FALSE)),""))</f>
        <v>DST99 S</v>
      </c>
      <c r="D83" s="15" t="str">
        <f>(IF((VLOOKUP(Table1[[#This Row],[SKU]],'[1]All Skus'!$A:$AJ,2,FALSE))="AKG",(VLOOKUP(Table1[[#This Row],[SKU]],'[1]All Skus'!$A:$AJ,5,FALSE)),""))</f>
        <v>AT510000</v>
      </c>
      <c r="E83" s="15">
        <f>(IF((VLOOKUP(Table1[[#This Row],[SKU]],'[1]All Skus'!$A:$AJ,2,FALSE))="AKG",(VLOOKUP(Table1[[#This Row],[SKU]],'[1]All Skus'!$A:$AJ,6,FALSE)),""))</f>
        <v>0</v>
      </c>
      <c r="F83" s="15">
        <f>(IF((VLOOKUP(Table1[[#This Row],[SKU]],'[1]All Skus'!$A:$AJ,2,FALSE))="AKG",(VLOOKUP(Table1[[#This Row],[SKU]],'[1]All Skus'!$A:$AJ,7,FALSE)),""))</f>
        <v>0</v>
      </c>
      <c r="G83" s="16" t="str">
        <f>(IF((VLOOKUP(Table1[[#This Row],[SKU]],'[1]All Skus'!$A:$AJ,2,FALSE))="AKG",(VLOOKUP(Table1[[#This Row],[SKU]],'[1]All Skus'!$A:$AJ,8,FALSE)),""))</f>
        <v>Dynamic Microphone</v>
      </c>
      <c r="H83" s="17" t="str">
        <f>(IF((VLOOKUP(Table1[[#This Row],[SKU]],'[1]All Skus'!$A:$AJ,2,FALSE))="AKG",(VLOOKUP(Table1[[#This Row],[SKU]],'[1]All Skus'!$A:$AJ,9,FALSE)),""))</f>
        <v>Table stand mic with on/off switch, coiled  cable with 3-pin XLR connector. No phantom power needed.</v>
      </c>
      <c r="I83" s="18">
        <f>(IF((VLOOKUP(Table1[[#This Row],[SKU]],'[1]All Skus'!$A:$AJ,2,FALSE))="AKG",(VLOOKUP(Table1[[#This Row],[SKU]],'[1]All Skus'!$A:$AJ,10,FALSE)),""))</f>
        <v>240.70069999999998</v>
      </c>
      <c r="J83" s="19">
        <f>(IF((VLOOKUP(Table1[[#This Row],[SKU]],'[1]All Skus'!$A:$AJ,2,FALSE))="AKG",(VLOOKUP(Table1[[#This Row],[SKU]],'[1]All Skus'!$A:$AJ,22,FALSE)),""))</f>
        <v>5.2</v>
      </c>
      <c r="K83" s="19" t="str">
        <f>(IF((VLOOKUP(Table1[[#This Row],[SKU]],'[1]All Skus'!$A:$AJ,2,FALSE))="AKG",(VLOOKUP(Table1[[#This Row],[SKU]],'[1]All Skus'!$A:$AJ,23,FALSE)),""))</f>
        <v>CN</v>
      </c>
      <c r="L83" s="20" t="str">
        <f>HYPERLINK((IF((VLOOKUP(Table1[[#This Row],[SKU]],'[1]All Skus'!$A:$AJ,2,FALSE))="AKG",(VLOOKUP(Table1[[#This Row],[SKU]],'[1]All Skus'!$A:$AJ,24,FALSE)),"")))</f>
        <v>Non Compliant</v>
      </c>
    </row>
    <row r="84" spans="1:12" ht="40.799999999999997" customHeight="1" x14ac:dyDescent="0.3">
      <c r="A84" s="13" t="s">
        <v>93</v>
      </c>
      <c r="B84" s="14" t="str">
        <f>(IF((VLOOKUP(Table1[[#This Row],[SKU]],'[1]All Skus'!$A:$AJ,2,FALSE))="AKG",(VLOOKUP(Table1[[#This Row],[SKU]],'[1]All Skus'!$A:$AJ,3,FALSE)), ""))</f>
        <v>Installed</v>
      </c>
      <c r="C84" s="15" t="str">
        <f>(IF((VLOOKUP(Table1[[#This Row],[SKU]],'[1]All Skus'!$A:$AJ,2,FALSE))="AKG",(VLOOKUP(Table1[[#This Row],[SKU]],'[1]All Skus'!$A:$AJ,4,FALSE)),""))</f>
        <v>GN15 incl. DPA, screw set</v>
      </c>
      <c r="D84" s="15" t="str">
        <f>(IF((VLOOKUP(Table1[[#This Row],[SKU]],'[1]All Skus'!$A:$AJ,2,FALSE))="AKG",(VLOOKUP(Table1[[#This Row],[SKU]],'[1]All Skus'!$A:$AJ,5,FALSE)),""))</f>
        <v>AT210010</v>
      </c>
      <c r="E84" s="15">
        <f>(IF((VLOOKUP(Table1[[#This Row],[SKU]],'[1]All Skus'!$A:$AJ,2,FALSE))="AKG",(VLOOKUP(Table1[[#This Row],[SKU]],'[1]All Skus'!$A:$AJ,6,FALSE)),""))</f>
        <v>0</v>
      </c>
      <c r="F84" s="15">
        <f>(IF((VLOOKUP(Table1[[#This Row],[SKU]],'[1]All Skus'!$A:$AJ,2,FALSE))="AKG",(VLOOKUP(Table1[[#This Row],[SKU]],'[1]All Skus'!$A:$AJ,7,FALSE)),""))</f>
        <v>0</v>
      </c>
      <c r="G84" s="16" t="str">
        <f>(IF((VLOOKUP(Table1[[#This Row],[SKU]],'[1]All Skus'!$A:$AJ,2,FALSE))="AKG",(VLOOKUP(Table1[[#This Row],[SKU]],'[1]All Skus'!$A:$AJ,8,FALSE)),""))</f>
        <v>Gooseneck Microphone</v>
      </c>
      <c r="H84" s="17" t="str">
        <f>(IF((VLOOKUP(Table1[[#This Row],[SKU]],'[1]All Skus'!$A:$AJ,2,FALSE))="AKG",(VLOOKUP(Table1[[#This Row],[SKU]],'[1]All Skus'!$A:$AJ,9,FALSE)),""))</f>
        <v>Rugged 15 cm gooseneck for permanent screw-on installation, phantom powering module with XLR connector included</v>
      </c>
      <c r="I84" s="18">
        <f>(IF((VLOOKUP(Table1[[#This Row],[SKU]],'[1]All Skus'!$A:$AJ,2,FALSE))="AKG",(VLOOKUP(Table1[[#This Row],[SKU]],'[1]All Skus'!$A:$AJ,10,FALSE)),""))</f>
        <v>291.64449999999999</v>
      </c>
      <c r="J84" s="19">
        <f>(IF((VLOOKUP(Table1[[#This Row],[SKU]],'[1]All Skus'!$A:$AJ,2,FALSE))="AKG",(VLOOKUP(Table1[[#This Row],[SKU]],'[1]All Skus'!$A:$AJ,22,FALSE)),""))</f>
        <v>3.2</v>
      </c>
      <c r="K84" s="19" t="str">
        <f>(IF((VLOOKUP(Table1[[#This Row],[SKU]],'[1]All Skus'!$A:$AJ,2,FALSE))="AKG",(VLOOKUP(Table1[[#This Row],[SKU]],'[1]All Skus'!$A:$AJ,23,FALSE)),""))</f>
        <v>TW</v>
      </c>
      <c r="L84" s="20" t="str">
        <f>HYPERLINK((IF((VLOOKUP(Table1[[#This Row],[SKU]],'[1]All Skus'!$A:$AJ,2,FALSE))="AKG",(VLOOKUP(Table1[[#This Row],[SKU]],'[1]All Skus'!$A:$AJ,24,FALSE)),"")))</f>
        <v>Compliant</v>
      </c>
    </row>
    <row r="85" spans="1:12" ht="40.799999999999997" customHeight="1" x14ac:dyDescent="0.3">
      <c r="A85" s="13" t="s">
        <v>94</v>
      </c>
      <c r="B85" s="14" t="str">
        <f>(IF((VLOOKUP(Table1[[#This Row],[SKU]],'[1]All Skus'!$A:$AJ,2,FALSE))="AKG",(VLOOKUP(Table1[[#This Row],[SKU]],'[1]All Skus'!$A:$AJ,3,FALSE)), ""))</f>
        <v>Installed</v>
      </c>
      <c r="C85" s="15" t="str">
        <f>(IF((VLOOKUP(Table1[[#This Row],[SKU]],'[1]All Skus'!$A:$AJ,2,FALSE))="AKG",(VLOOKUP(Table1[[#This Row],[SKU]],'[1]All Skus'!$A:$AJ,4,FALSE)),""))</f>
        <v>GN15 ESP incl. windscreen</v>
      </c>
      <c r="D85" s="15" t="str">
        <f>(IF((VLOOKUP(Table1[[#This Row],[SKU]],'[1]All Skus'!$A:$AJ,2,FALSE))="AKG",(VLOOKUP(Table1[[#This Row],[SKU]],'[1]All Skus'!$A:$AJ,5,FALSE)),""))</f>
        <v>AT510000</v>
      </c>
      <c r="E85" s="15">
        <f>(IF((VLOOKUP(Table1[[#This Row],[SKU]],'[1]All Skus'!$A:$AJ,2,FALSE))="AKG",(VLOOKUP(Table1[[#This Row],[SKU]],'[1]All Skus'!$A:$AJ,6,FALSE)),""))</f>
        <v>0</v>
      </c>
      <c r="F85" s="15">
        <f>(IF((VLOOKUP(Table1[[#This Row],[SKU]],'[1]All Skus'!$A:$AJ,2,FALSE))="AKG",(VLOOKUP(Table1[[#This Row],[SKU]],'[1]All Skus'!$A:$AJ,7,FALSE)),""))</f>
        <v>0</v>
      </c>
      <c r="G85" s="16" t="str">
        <f>(IF((VLOOKUP(Table1[[#This Row],[SKU]],'[1]All Skus'!$A:$AJ,2,FALSE))="AKG",(VLOOKUP(Table1[[#This Row],[SKU]],'[1]All Skus'!$A:$AJ,8,FALSE)),""))</f>
        <v>Gooseneck Microphone</v>
      </c>
      <c r="H85" s="17" t="str">
        <f>(IF((VLOOKUP(Table1[[#This Row],[SKU]],'[1]All Skus'!$A:$AJ,2,FALSE))="AKG",(VLOOKUP(Table1[[#This Row],[SKU]],'[1]All Skus'!$A:$AJ,9,FALSE)),""))</f>
        <v>Rugged 15 cm gooseneck module with programmable mute switch (on/off, push-to-talk, push-to-mute), high RFI immunity, LED ring, XLR connector</v>
      </c>
      <c r="I85" s="18">
        <f>(IF((VLOOKUP(Table1[[#This Row],[SKU]],'[1]All Skus'!$A:$AJ,2,FALSE))="AKG",(VLOOKUP(Table1[[#This Row],[SKU]],'[1]All Skus'!$A:$AJ,10,FALSE)),""))</f>
        <v>406.27319999999997</v>
      </c>
      <c r="J85" s="19">
        <f>(IF((VLOOKUP(Table1[[#This Row],[SKU]],'[1]All Skus'!$A:$AJ,2,FALSE))="AKG",(VLOOKUP(Table1[[#This Row],[SKU]],'[1]All Skus'!$A:$AJ,22,FALSE)),""))</f>
        <v>3.2</v>
      </c>
      <c r="K85" s="19" t="str">
        <f>(IF((VLOOKUP(Table1[[#This Row],[SKU]],'[1]All Skus'!$A:$AJ,2,FALSE))="AKG",(VLOOKUP(Table1[[#This Row],[SKU]],'[1]All Skus'!$A:$AJ,23,FALSE)),""))</f>
        <v>TW</v>
      </c>
      <c r="L85" s="20" t="str">
        <f>HYPERLINK((IF((VLOOKUP(Table1[[#This Row],[SKU]],'[1]All Skus'!$A:$AJ,2,FALSE))="AKG",(VLOOKUP(Table1[[#This Row],[SKU]],'[1]All Skus'!$A:$AJ,24,FALSE)),"")))</f>
        <v>Compliant</v>
      </c>
    </row>
    <row r="86" spans="1:12" ht="40.799999999999997" customHeight="1" x14ac:dyDescent="0.3">
      <c r="A86" s="13" t="s">
        <v>95</v>
      </c>
      <c r="B86" s="14" t="str">
        <f>(IF((VLOOKUP(Table1[[#This Row],[SKU]],'[1]All Skus'!$A:$AJ,2,FALSE))="AKG",(VLOOKUP(Table1[[#This Row],[SKU]],'[1]All Skus'!$A:$AJ,3,FALSE)), ""))</f>
        <v>Installed</v>
      </c>
      <c r="C86" s="15" t="str">
        <f>(IF((VLOOKUP(Table1[[#This Row],[SKU]],'[1]All Skus'!$A:$AJ,2,FALSE))="AKG",(VLOOKUP(Table1[[#This Row],[SKU]],'[1]All Skus'!$A:$AJ,4,FALSE)),""))</f>
        <v>GN15 E incl. DPA</v>
      </c>
      <c r="D86" s="15" t="str">
        <f>(IF((VLOOKUP(Table1[[#This Row],[SKU]],'[1]All Skus'!$A:$AJ,2,FALSE))="AKG",(VLOOKUP(Table1[[#This Row],[SKU]],'[1]All Skus'!$A:$AJ,5,FALSE)),""))</f>
        <v>AT510000</v>
      </c>
      <c r="E86" s="15">
        <f>(IF((VLOOKUP(Table1[[#This Row],[SKU]],'[1]All Skus'!$A:$AJ,2,FALSE))="AKG",(VLOOKUP(Table1[[#This Row],[SKU]],'[1]All Skus'!$A:$AJ,6,FALSE)),""))</f>
        <v>0</v>
      </c>
      <c r="F86" s="15">
        <f>(IF((VLOOKUP(Table1[[#This Row],[SKU]],'[1]All Skus'!$A:$AJ,2,FALSE))="AKG",(VLOOKUP(Table1[[#This Row],[SKU]],'[1]All Skus'!$A:$AJ,7,FALSE)),""))</f>
        <v>0</v>
      </c>
      <c r="G86" s="16" t="str">
        <f>(IF((VLOOKUP(Table1[[#This Row],[SKU]],'[1]All Skus'!$A:$AJ,2,FALSE))="AKG",(VLOOKUP(Table1[[#This Row],[SKU]],'[1]All Skus'!$A:$AJ,8,FALSE)),""))</f>
        <v>Gooseneck Microphone</v>
      </c>
      <c r="H86" s="17" t="str">
        <f>(IF((VLOOKUP(Table1[[#This Row],[SKU]],'[1]All Skus'!$A:$AJ,2,FALSE))="AKG",(VLOOKUP(Table1[[#This Row],[SKU]],'[1]All Skus'!$A:$AJ,9,FALSE)),""))</f>
        <v>Rugged 15 cm gooseneck with integrated XLR connector</v>
      </c>
      <c r="I86" s="18">
        <f>(IF((VLOOKUP(Table1[[#This Row],[SKU]],'[1]All Skus'!$A:$AJ,2,FALSE))="AKG",(VLOOKUP(Table1[[#This Row],[SKU]],'[1]All Skus'!$A:$AJ,10,FALSE)),""))</f>
        <v>291.64449999999999</v>
      </c>
      <c r="J86" s="19">
        <f>(IF((VLOOKUP(Table1[[#This Row],[SKU]],'[1]All Skus'!$A:$AJ,2,FALSE))="AKG",(VLOOKUP(Table1[[#This Row],[SKU]],'[1]All Skus'!$A:$AJ,22,FALSE)),""))</f>
        <v>3.6</v>
      </c>
      <c r="K86" s="19" t="str">
        <f>(IF((VLOOKUP(Table1[[#This Row],[SKU]],'[1]All Skus'!$A:$AJ,2,FALSE))="AKG",(VLOOKUP(Table1[[#This Row],[SKU]],'[1]All Skus'!$A:$AJ,23,FALSE)),""))</f>
        <v>TW</v>
      </c>
      <c r="L86" s="20" t="str">
        <f>HYPERLINK((IF((VLOOKUP(Table1[[#This Row],[SKU]],'[1]All Skus'!$A:$AJ,2,FALSE))="AKG",(VLOOKUP(Table1[[#This Row],[SKU]],'[1]All Skus'!$A:$AJ,24,FALSE)),"")))</f>
        <v>Compliant</v>
      </c>
    </row>
    <row r="87" spans="1:12" ht="40.799999999999997" customHeight="1" x14ac:dyDescent="0.3">
      <c r="A87" s="13" t="s">
        <v>96</v>
      </c>
      <c r="B87" s="14" t="str">
        <f>(IF((VLOOKUP(Table1[[#This Row],[SKU]],'[1]All Skus'!$A:$AJ,2,FALSE))="AKG",(VLOOKUP(Table1[[#This Row],[SKU]],'[1]All Skus'!$A:$AJ,3,FALSE)), ""))</f>
        <v>Installed</v>
      </c>
      <c r="C87" s="15" t="str">
        <f>(IF((VLOOKUP(Table1[[#This Row],[SKU]],'[1]All Skus'!$A:$AJ,2,FALSE))="AKG",(VLOOKUP(Table1[[#This Row],[SKU]],'[1]All Skus'!$A:$AJ,4,FALSE)),""))</f>
        <v>GN15 M</v>
      </c>
      <c r="D87" s="15">
        <f>(IF((VLOOKUP(Table1[[#This Row],[SKU]],'[1]All Skus'!$A:$AJ,2,FALSE))="AKG",(VLOOKUP(Table1[[#This Row],[SKU]],'[1]All Skus'!$A:$AJ,5,FALSE)),""))</f>
        <v>0</v>
      </c>
      <c r="E87" s="15">
        <f>(IF((VLOOKUP(Table1[[#This Row],[SKU]],'[1]All Skus'!$A:$AJ,2,FALSE))="AKG",(VLOOKUP(Table1[[#This Row],[SKU]],'[1]All Skus'!$A:$AJ,6,FALSE)),""))</f>
        <v>0</v>
      </c>
      <c r="F87" s="15">
        <f>(IF((VLOOKUP(Table1[[#This Row],[SKU]],'[1]All Skus'!$A:$AJ,2,FALSE))="AKG",(VLOOKUP(Table1[[#This Row],[SKU]],'[1]All Skus'!$A:$AJ,7,FALSE)),""))</f>
        <v>0</v>
      </c>
      <c r="G87" s="16" t="str">
        <f>(IF((VLOOKUP(Table1[[#This Row],[SKU]],'[1]All Skus'!$A:$AJ,2,FALSE))="AKG",(VLOOKUP(Table1[[#This Row],[SKU]],'[1]All Skus'!$A:$AJ,8,FALSE)),""))</f>
        <v>Gooseneck Microphone</v>
      </c>
      <c r="H87" s="17" t="str">
        <f>(IF((VLOOKUP(Table1[[#This Row],[SKU]],'[1]All Skus'!$A:$AJ,2,FALSE))="AKG",(VLOOKUP(Table1[[#This Row],[SKU]],'[1]All Skus'!$A:$AJ,9,FALSE)),""))</f>
        <v>15cm gooseneck module; does not include capsule or powering module.</v>
      </c>
      <c r="I87" s="18">
        <f>(IF((VLOOKUP(Table1[[#This Row],[SKU]],'[1]All Skus'!$A:$AJ,2,FALSE))="AKG",(VLOOKUP(Table1[[#This Row],[SKU]],'[1]All Skus'!$A:$AJ,10,FALSE)),""))</f>
        <v>164.2953</v>
      </c>
      <c r="J87" s="19">
        <f>(IF((VLOOKUP(Table1[[#This Row],[SKU]],'[1]All Skus'!$A:$AJ,2,FALSE))="AKG",(VLOOKUP(Table1[[#This Row],[SKU]],'[1]All Skus'!$A:$AJ,22,FALSE)),""))</f>
        <v>1.28</v>
      </c>
      <c r="K87" s="19" t="str">
        <f>(IF((VLOOKUP(Table1[[#This Row],[SKU]],'[1]All Skus'!$A:$AJ,2,FALSE))="AKG",(VLOOKUP(Table1[[#This Row],[SKU]],'[1]All Skus'!$A:$AJ,23,FALSE)),""))</f>
        <v>TW</v>
      </c>
      <c r="L87" s="20" t="str">
        <f>HYPERLINK((IF((VLOOKUP(Table1[[#This Row],[SKU]],'[1]All Skus'!$A:$AJ,2,FALSE))="AKG",(VLOOKUP(Table1[[#This Row],[SKU]],'[1]All Skus'!$A:$AJ,24,FALSE)),"")))</f>
        <v>Compliant</v>
      </c>
    </row>
    <row r="88" spans="1:12" ht="40.799999999999997" customHeight="1" x14ac:dyDescent="0.3">
      <c r="A88" s="13" t="s">
        <v>97</v>
      </c>
      <c r="B88" s="14" t="str">
        <f>(IF((VLOOKUP(Table1[[#This Row],[SKU]],'[1]All Skus'!$A:$AJ,2,FALSE))="AKG",(VLOOKUP(Table1[[#This Row],[SKU]],'[1]All Skus'!$A:$AJ,3,FALSE)), ""))</f>
        <v>Installed</v>
      </c>
      <c r="C88" s="15" t="str">
        <f>(IF((VLOOKUP(Table1[[#This Row],[SKU]],'[1]All Skus'!$A:$AJ,2,FALSE))="AKG",(VLOOKUP(Table1[[#This Row],[SKU]],'[1]All Skus'!$A:$AJ,4,FALSE)),""))</f>
        <v xml:space="preserve">GN30 E 5-pin     </v>
      </c>
      <c r="D88" s="15" t="str">
        <f>(IF((VLOOKUP(Table1[[#This Row],[SKU]],'[1]All Skus'!$A:$AJ,2,FALSE))="AKG",(VLOOKUP(Table1[[#This Row],[SKU]],'[1]All Skus'!$A:$AJ,5,FALSE)),""))</f>
        <v>AT510000</v>
      </c>
      <c r="E88" s="15">
        <f>(IF((VLOOKUP(Table1[[#This Row],[SKU]],'[1]All Skus'!$A:$AJ,2,FALSE))="AKG",(VLOOKUP(Table1[[#This Row],[SKU]],'[1]All Skus'!$A:$AJ,6,FALSE)),""))</f>
        <v>0</v>
      </c>
      <c r="F88" s="15">
        <f>(IF((VLOOKUP(Table1[[#This Row],[SKU]],'[1]All Skus'!$A:$AJ,2,FALSE))="AKG",(VLOOKUP(Table1[[#This Row],[SKU]],'[1]All Skus'!$A:$AJ,7,FALSE)),""))</f>
        <v>0</v>
      </c>
      <c r="G88" s="16" t="str">
        <f>(IF((VLOOKUP(Table1[[#This Row],[SKU]],'[1]All Skus'!$A:$AJ,2,FALSE))="AKG",(VLOOKUP(Table1[[#This Row],[SKU]],'[1]All Skus'!$A:$AJ,8,FALSE)),""))</f>
        <v>Gooseneck Microphone</v>
      </c>
      <c r="H88" s="17" t="str">
        <f>(IF((VLOOKUP(Table1[[#This Row],[SKU]],'[1]All Skus'!$A:$AJ,2,FALSE))="AKG",(VLOOKUP(Table1[[#This Row],[SKU]],'[1]All Skus'!$A:$AJ,9,FALSE)),""))</f>
        <v>Rugged 30 cm gooseneck with integrated 5-pin XLR connector &amp; phantom power adapter, provides 2 additional pins for LED control</v>
      </c>
      <c r="I88" s="18">
        <f>(IF((VLOOKUP(Table1[[#This Row],[SKU]],'[1]All Skus'!$A:$AJ,2,FALSE))="AKG",(VLOOKUP(Table1[[#This Row],[SKU]],'[1]All Skus'!$A:$AJ,10,FALSE)),""))</f>
        <v>317.1164</v>
      </c>
      <c r="J88" s="19">
        <f>(IF((VLOOKUP(Table1[[#This Row],[SKU]],'[1]All Skus'!$A:$AJ,2,FALSE))="AKG",(VLOOKUP(Table1[[#This Row],[SKU]],'[1]All Skus'!$A:$AJ,22,FALSE)),""))</f>
        <v>3</v>
      </c>
      <c r="K88" s="19" t="str">
        <f>(IF((VLOOKUP(Table1[[#This Row],[SKU]],'[1]All Skus'!$A:$AJ,2,FALSE))="AKG",(VLOOKUP(Table1[[#This Row],[SKU]],'[1]All Skus'!$A:$AJ,23,FALSE)),""))</f>
        <v>TW</v>
      </c>
      <c r="L88" s="20" t="str">
        <f>HYPERLINK((IF((VLOOKUP(Table1[[#This Row],[SKU]],'[1]All Skus'!$A:$AJ,2,FALSE))="AKG",(VLOOKUP(Table1[[#This Row],[SKU]],'[1]All Skus'!$A:$AJ,24,FALSE)),"")))</f>
        <v>Compliant</v>
      </c>
    </row>
    <row r="89" spans="1:12" ht="40.799999999999997" customHeight="1" x14ac:dyDescent="0.3">
      <c r="A89" s="13" t="s">
        <v>98</v>
      </c>
      <c r="B89" s="14" t="str">
        <f>(IF((VLOOKUP(Table1[[#This Row],[SKU]],'[1]All Skus'!$A:$AJ,2,FALSE))="AKG",(VLOOKUP(Table1[[#This Row],[SKU]],'[1]All Skus'!$A:$AJ,3,FALSE)), ""))</f>
        <v>Installed</v>
      </c>
      <c r="C89" s="15" t="str">
        <f>(IF((VLOOKUP(Table1[[#This Row],[SKU]],'[1]All Skus'!$A:$AJ,2,FALSE))="AKG",(VLOOKUP(Table1[[#This Row],[SKU]],'[1]All Skus'!$A:$AJ,4,FALSE)),""))</f>
        <v>GN30 CS</v>
      </c>
      <c r="D89" s="15" t="str">
        <f>(IF((VLOOKUP(Table1[[#This Row],[SKU]],'[1]All Skus'!$A:$AJ,2,FALSE))="AKG",(VLOOKUP(Table1[[#This Row],[SKU]],'[1]All Skus'!$A:$AJ,5,FALSE)),""))</f>
        <v>AT510000</v>
      </c>
      <c r="E89" s="15">
        <f>(IF((VLOOKUP(Table1[[#This Row],[SKU]],'[1]All Skus'!$A:$AJ,2,FALSE))="AKG",(VLOOKUP(Table1[[#This Row],[SKU]],'[1]All Skus'!$A:$AJ,6,FALSE)),""))</f>
        <v>0</v>
      </c>
      <c r="F89" s="15">
        <f>(IF((VLOOKUP(Table1[[#This Row],[SKU]],'[1]All Skus'!$A:$AJ,2,FALSE))="AKG",(VLOOKUP(Table1[[#This Row],[SKU]],'[1]All Skus'!$A:$AJ,7,FALSE)),""))</f>
        <v>0</v>
      </c>
      <c r="G89" s="16" t="str">
        <f>(IF((VLOOKUP(Table1[[#This Row],[SKU]],'[1]All Skus'!$A:$AJ,2,FALSE))="AKG",(VLOOKUP(Table1[[#This Row],[SKU]],'[1]All Skus'!$A:$AJ,8,FALSE)),""))</f>
        <v>Gooseneck Microphone</v>
      </c>
      <c r="H89" s="17" t="str">
        <f>(IF((VLOOKUP(Table1[[#This Row],[SKU]],'[1]All Skus'!$A:$AJ,2,FALSE))="AKG",(VLOOKUP(Table1[[#This Row],[SKU]],'[1]All Skus'!$A:$AJ,9,FALSE)),""))</f>
        <v>Gooseneck module - 30 cm; for use with CS5 conferencing systems</v>
      </c>
      <c r="I89" s="18">
        <f>(IF((VLOOKUP(Table1[[#This Row],[SKU]],'[1]All Skus'!$A:$AJ,2,FALSE))="AKG",(VLOOKUP(Table1[[#This Row],[SKU]],'[1]All Skus'!$A:$AJ,10,FALSE)),""))</f>
        <v>253.4418</v>
      </c>
      <c r="J89" s="19">
        <f>(IF((VLOOKUP(Table1[[#This Row],[SKU]],'[1]All Skus'!$A:$AJ,2,FALSE))="AKG",(VLOOKUP(Table1[[#This Row],[SKU]],'[1]All Skus'!$A:$AJ,22,FALSE)),""))</f>
        <v>2.8</v>
      </c>
      <c r="K89" s="19" t="str">
        <f>(IF((VLOOKUP(Table1[[#This Row],[SKU]],'[1]All Skus'!$A:$AJ,2,FALSE))="AKG",(VLOOKUP(Table1[[#This Row],[SKU]],'[1]All Skus'!$A:$AJ,23,FALSE)),""))</f>
        <v>TW</v>
      </c>
      <c r="L89" s="20" t="str">
        <f>HYPERLINK((IF((VLOOKUP(Table1[[#This Row],[SKU]],'[1]All Skus'!$A:$AJ,2,FALSE))="AKG",(VLOOKUP(Table1[[#This Row],[SKU]],'[1]All Skus'!$A:$AJ,24,FALSE)),"")))</f>
        <v>Compliant</v>
      </c>
    </row>
    <row r="90" spans="1:12" ht="40.799999999999997" customHeight="1" x14ac:dyDescent="0.3">
      <c r="A90" s="13" t="s">
        <v>99</v>
      </c>
      <c r="B90" s="14" t="str">
        <f>(IF((VLOOKUP(Table1[[#This Row],[SKU]],'[1]All Skus'!$A:$AJ,2,FALSE))="AKG",(VLOOKUP(Table1[[#This Row],[SKU]],'[1]All Skus'!$A:$AJ,3,FALSE)), ""))</f>
        <v>Installed</v>
      </c>
      <c r="C90" s="15" t="str">
        <f>(IF((VLOOKUP(Table1[[#This Row],[SKU]],'[1]All Skus'!$A:$AJ,2,FALSE))="AKG",(VLOOKUP(Table1[[#This Row],[SKU]],'[1]All Skus'!$A:$AJ,4,FALSE)),""))</f>
        <v>GN30 M</v>
      </c>
      <c r="D90" s="15" t="str">
        <f>(IF((VLOOKUP(Table1[[#This Row],[SKU]],'[1]All Skus'!$A:$AJ,2,FALSE))="AKG",(VLOOKUP(Table1[[#This Row],[SKU]],'[1]All Skus'!$A:$AJ,5,FALSE)),""))</f>
        <v>AT510000</v>
      </c>
      <c r="E90" s="15">
        <f>(IF((VLOOKUP(Table1[[#This Row],[SKU]],'[1]All Skus'!$A:$AJ,2,FALSE))="AKG",(VLOOKUP(Table1[[#This Row],[SKU]],'[1]All Skus'!$A:$AJ,6,FALSE)),""))</f>
        <v>0</v>
      </c>
      <c r="F90" s="15">
        <f>(IF((VLOOKUP(Table1[[#This Row],[SKU]],'[1]All Skus'!$A:$AJ,2,FALSE))="AKG",(VLOOKUP(Table1[[#This Row],[SKU]],'[1]All Skus'!$A:$AJ,7,FALSE)),""))</f>
        <v>0</v>
      </c>
      <c r="G90" s="16" t="str">
        <f>(IF((VLOOKUP(Table1[[#This Row],[SKU]],'[1]All Skus'!$A:$AJ,2,FALSE))="AKG",(VLOOKUP(Table1[[#This Row],[SKU]],'[1]All Skus'!$A:$AJ,8,FALSE)),""))</f>
        <v>Gooseneck Microphone</v>
      </c>
      <c r="H90" s="17" t="str">
        <f>(IF((VLOOKUP(Table1[[#This Row],[SKU]],'[1]All Skus'!$A:$AJ,2,FALSE))="AKG",(VLOOKUP(Table1[[#This Row],[SKU]],'[1]All Skus'!$A:$AJ,9,FALSE)),""))</f>
        <v>30cm gooseneck module; does not include capsule or powering module.</v>
      </c>
      <c r="I90" s="18">
        <f>(IF((VLOOKUP(Table1[[#This Row],[SKU]],'[1]All Skus'!$A:$AJ,2,FALSE))="AKG",(VLOOKUP(Table1[[#This Row],[SKU]],'[1]All Skus'!$A:$AJ,10,FALSE)),""))</f>
        <v>164.2953</v>
      </c>
      <c r="J90" s="19">
        <f>(IF((VLOOKUP(Table1[[#This Row],[SKU]],'[1]All Skus'!$A:$AJ,2,FALSE))="AKG",(VLOOKUP(Table1[[#This Row],[SKU]],'[1]All Skus'!$A:$AJ,22,FALSE)),""))</f>
        <v>1.28</v>
      </c>
      <c r="K90" s="19" t="str">
        <f>(IF((VLOOKUP(Table1[[#This Row],[SKU]],'[1]All Skus'!$A:$AJ,2,FALSE))="AKG",(VLOOKUP(Table1[[#This Row],[SKU]],'[1]All Skus'!$A:$AJ,23,FALSE)),""))</f>
        <v>TW</v>
      </c>
      <c r="L90" s="20" t="str">
        <f>HYPERLINK((IF((VLOOKUP(Table1[[#This Row],[SKU]],'[1]All Skus'!$A:$AJ,2,FALSE))="AKG",(VLOOKUP(Table1[[#This Row],[SKU]],'[1]All Skus'!$A:$AJ,24,FALSE)),"")))</f>
        <v>Compliant</v>
      </c>
    </row>
    <row r="91" spans="1:12" ht="40.799999999999997" customHeight="1" x14ac:dyDescent="0.3">
      <c r="A91" s="13" t="s">
        <v>100</v>
      </c>
      <c r="B91" s="14" t="str">
        <f>(IF((VLOOKUP(Table1[[#This Row],[SKU]],'[1]All Skus'!$A:$AJ,2,FALSE))="AKG",(VLOOKUP(Table1[[#This Row],[SKU]],'[1]All Skus'!$A:$AJ,3,FALSE)), ""))</f>
        <v>Installed</v>
      </c>
      <c r="C91" s="15" t="str">
        <f>(IF((VLOOKUP(Table1[[#This Row],[SKU]],'[1]All Skus'!$A:$AJ,2,FALSE))="AKG",(VLOOKUP(Table1[[#This Row],[SKU]],'[1]All Skus'!$A:$AJ,4,FALSE)),""))</f>
        <v>GN30 ESP incl. windscreen</v>
      </c>
      <c r="D91" s="15" t="str">
        <f>(IF((VLOOKUP(Table1[[#This Row],[SKU]],'[1]All Skus'!$A:$AJ,2,FALSE))="AKG",(VLOOKUP(Table1[[#This Row],[SKU]],'[1]All Skus'!$A:$AJ,5,FALSE)),""))</f>
        <v>AT510000</v>
      </c>
      <c r="E91" s="15">
        <f>(IF((VLOOKUP(Table1[[#This Row],[SKU]],'[1]All Skus'!$A:$AJ,2,FALSE))="AKG",(VLOOKUP(Table1[[#This Row],[SKU]],'[1]All Skus'!$A:$AJ,6,FALSE)),""))</f>
        <v>0</v>
      </c>
      <c r="F91" s="15">
        <f>(IF((VLOOKUP(Table1[[#This Row],[SKU]],'[1]All Skus'!$A:$AJ,2,FALSE))="AKG",(VLOOKUP(Table1[[#This Row],[SKU]],'[1]All Skus'!$A:$AJ,7,FALSE)),""))</f>
        <v>0</v>
      </c>
      <c r="G91" s="16" t="str">
        <f>(IF((VLOOKUP(Table1[[#This Row],[SKU]],'[1]All Skus'!$A:$AJ,2,FALSE))="AKG",(VLOOKUP(Table1[[#This Row],[SKU]],'[1]All Skus'!$A:$AJ,8,FALSE)),""))</f>
        <v>Gooseneck Microphone</v>
      </c>
      <c r="H91" s="17" t="str">
        <f>(IF((VLOOKUP(Table1[[#This Row],[SKU]],'[1]All Skus'!$A:$AJ,2,FALSE))="AKG",(VLOOKUP(Table1[[#This Row],[SKU]],'[1]All Skus'!$A:$AJ,9,FALSE)),""))</f>
        <v>Rugged 30 cm gooseneck module, programmable mute switch (on/off, push-to-talk, push-to-mute), high RFI immunity, LED ring, XLR connector</v>
      </c>
      <c r="I91" s="18">
        <f>(IF((VLOOKUP(Table1[[#This Row],[SKU]],'[1]All Skus'!$A:$AJ,2,FALSE))="AKG",(VLOOKUP(Table1[[#This Row],[SKU]],'[1]All Skus'!$A:$AJ,10,FALSE)),""))</f>
        <v>368.06019999999995</v>
      </c>
      <c r="J91" s="19">
        <f>(IF((VLOOKUP(Table1[[#This Row],[SKU]],'[1]All Skus'!$A:$AJ,2,FALSE))="AKG",(VLOOKUP(Table1[[#This Row],[SKU]],'[1]All Skus'!$A:$AJ,22,FALSE)),""))</f>
        <v>2.8</v>
      </c>
      <c r="K91" s="19" t="str">
        <f>(IF((VLOOKUP(Table1[[#This Row],[SKU]],'[1]All Skus'!$A:$AJ,2,FALSE))="AKG",(VLOOKUP(Table1[[#This Row],[SKU]],'[1]All Skus'!$A:$AJ,23,FALSE)),""))</f>
        <v>TW</v>
      </c>
      <c r="L91" s="20" t="str">
        <f>HYPERLINK((IF((VLOOKUP(Table1[[#This Row],[SKU]],'[1]All Skus'!$A:$AJ,2,FALSE))="AKG",(VLOOKUP(Table1[[#This Row],[SKU]],'[1]All Skus'!$A:$AJ,24,FALSE)),"")))</f>
        <v>Compliant</v>
      </c>
    </row>
    <row r="92" spans="1:12" ht="40.799999999999997" customHeight="1" x14ac:dyDescent="0.3">
      <c r="A92" s="13" t="s">
        <v>101</v>
      </c>
      <c r="B92" s="14" t="str">
        <f>(IF((VLOOKUP(Table1[[#This Row],[SKU]],'[1]All Skus'!$A:$AJ,2,FALSE))="AKG",(VLOOKUP(Table1[[#This Row],[SKU]],'[1]All Skus'!$A:$AJ,3,FALSE)), ""))</f>
        <v>Installed</v>
      </c>
      <c r="C92" s="15" t="str">
        <f>(IF((VLOOKUP(Table1[[#This Row],[SKU]],'[1]All Skus'!$A:$AJ,2,FALSE))="AKG",(VLOOKUP(Table1[[#This Row],[SKU]],'[1]All Skus'!$A:$AJ,4,FALSE)),""))</f>
        <v>GN30 incl. DPA,  screw set</v>
      </c>
      <c r="D92" s="15" t="str">
        <f>(IF((VLOOKUP(Table1[[#This Row],[SKU]],'[1]All Skus'!$A:$AJ,2,FALSE))="AKG",(VLOOKUP(Table1[[#This Row],[SKU]],'[1]All Skus'!$A:$AJ,5,FALSE)),""))</f>
        <v>AT510000</v>
      </c>
      <c r="E92" s="15">
        <f>(IF((VLOOKUP(Table1[[#This Row],[SKU]],'[1]All Skus'!$A:$AJ,2,FALSE))="AKG",(VLOOKUP(Table1[[#This Row],[SKU]],'[1]All Skus'!$A:$AJ,6,FALSE)),""))</f>
        <v>0</v>
      </c>
      <c r="F92" s="15">
        <f>(IF((VLOOKUP(Table1[[#This Row],[SKU]],'[1]All Skus'!$A:$AJ,2,FALSE))="AKG",(VLOOKUP(Table1[[#This Row],[SKU]],'[1]All Skus'!$A:$AJ,7,FALSE)),""))</f>
        <v>0</v>
      </c>
      <c r="G92" s="16" t="str">
        <f>(IF((VLOOKUP(Table1[[#This Row],[SKU]],'[1]All Skus'!$A:$AJ,2,FALSE))="AKG",(VLOOKUP(Table1[[#This Row],[SKU]],'[1]All Skus'!$A:$AJ,8,FALSE)),""))</f>
        <v>Gooseneck Microphone</v>
      </c>
      <c r="H92" s="17" t="str">
        <f>(IF((VLOOKUP(Table1[[#This Row],[SKU]],'[1]All Skus'!$A:$AJ,2,FALSE))="AKG",(VLOOKUP(Table1[[#This Row],[SKU]],'[1]All Skus'!$A:$AJ,9,FALSE)),""))</f>
        <v>Rugged 30 cm gooseneck for permanent screw-on installation, phantom powering module with XLR connector included</v>
      </c>
      <c r="I92" s="18">
        <f>(IF((VLOOKUP(Table1[[#This Row],[SKU]],'[1]All Skus'!$A:$AJ,2,FALSE))="AKG",(VLOOKUP(Table1[[#This Row],[SKU]],'[1]All Skus'!$A:$AJ,10,FALSE)),""))</f>
        <v>317.1164</v>
      </c>
      <c r="J92" s="19">
        <f>(IF((VLOOKUP(Table1[[#This Row],[SKU]],'[1]All Skus'!$A:$AJ,2,FALSE))="AKG",(VLOOKUP(Table1[[#This Row],[SKU]],'[1]All Skus'!$A:$AJ,22,FALSE)),""))</f>
        <v>3.2</v>
      </c>
      <c r="K92" s="19" t="str">
        <f>(IF((VLOOKUP(Table1[[#This Row],[SKU]],'[1]All Skus'!$A:$AJ,2,FALSE))="AKG",(VLOOKUP(Table1[[#This Row],[SKU]],'[1]All Skus'!$A:$AJ,23,FALSE)),""))</f>
        <v>TW</v>
      </c>
      <c r="L92" s="20" t="str">
        <f>HYPERLINK((IF((VLOOKUP(Table1[[#This Row],[SKU]],'[1]All Skus'!$A:$AJ,2,FALSE))="AKG",(VLOOKUP(Table1[[#This Row],[SKU]],'[1]All Skus'!$A:$AJ,24,FALSE)),"")))</f>
        <v>Compliant</v>
      </c>
    </row>
    <row r="93" spans="1:12" ht="40.799999999999997" customHeight="1" x14ac:dyDescent="0.3">
      <c r="A93" s="13" t="s">
        <v>102</v>
      </c>
      <c r="B93" s="14" t="str">
        <f>(IF((VLOOKUP(Table1[[#This Row],[SKU]],'[1]All Skus'!$A:$AJ,2,FALSE))="AKG",(VLOOKUP(Table1[[#This Row],[SKU]],'[1]All Skus'!$A:$AJ,3,FALSE)), ""))</f>
        <v>Installed</v>
      </c>
      <c r="C93" s="15" t="str">
        <f>(IF((VLOOKUP(Table1[[#This Row],[SKU]],'[1]All Skus'!$A:$AJ,2,FALSE))="AKG",(VLOOKUP(Table1[[#This Row],[SKU]],'[1]All Skus'!$A:$AJ,4,FALSE)),""))</f>
        <v>GN30 E incl. DPA</v>
      </c>
      <c r="D93" s="15" t="str">
        <f>(IF((VLOOKUP(Table1[[#This Row],[SKU]],'[1]All Skus'!$A:$AJ,2,FALSE))="AKG",(VLOOKUP(Table1[[#This Row],[SKU]],'[1]All Skus'!$A:$AJ,5,FALSE)),""))</f>
        <v>AT510000</v>
      </c>
      <c r="E93" s="15">
        <f>(IF((VLOOKUP(Table1[[#This Row],[SKU]],'[1]All Skus'!$A:$AJ,2,FALSE))="AKG",(VLOOKUP(Table1[[#This Row],[SKU]],'[1]All Skus'!$A:$AJ,6,FALSE)),""))</f>
        <v>0</v>
      </c>
      <c r="F93" s="15">
        <f>(IF((VLOOKUP(Table1[[#This Row],[SKU]],'[1]All Skus'!$A:$AJ,2,FALSE))="AKG",(VLOOKUP(Table1[[#This Row],[SKU]],'[1]All Skus'!$A:$AJ,7,FALSE)),""))</f>
        <v>0</v>
      </c>
      <c r="G93" s="16" t="str">
        <f>(IF((VLOOKUP(Table1[[#This Row],[SKU]],'[1]All Skus'!$A:$AJ,2,FALSE))="AKG",(VLOOKUP(Table1[[#This Row],[SKU]],'[1]All Skus'!$A:$AJ,8,FALSE)),""))</f>
        <v>Gooseneck Microphone</v>
      </c>
      <c r="H93" s="17" t="str">
        <f>(IF((VLOOKUP(Table1[[#This Row],[SKU]],'[1]All Skus'!$A:$AJ,2,FALSE))="AKG",(VLOOKUP(Table1[[#This Row],[SKU]],'[1]All Skus'!$A:$AJ,9,FALSE)),""))</f>
        <v>Rugged 30 cm gooseneck with integrated XLR  connector</v>
      </c>
      <c r="I93" s="18">
        <f>(IF((VLOOKUP(Table1[[#This Row],[SKU]],'[1]All Skus'!$A:$AJ,2,FALSE))="AKG",(VLOOKUP(Table1[[#This Row],[SKU]],'[1]All Skus'!$A:$AJ,10,FALSE)),""))</f>
        <v>317.1164</v>
      </c>
      <c r="J93" s="19">
        <f>(IF((VLOOKUP(Table1[[#This Row],[SKU]],'[1]All Skus'!$A:$AJ,2,FALSE))="AKG",(VLOOKUP(Table1[[#This Row],[SKU]],'[1]All Skus'!$A:$AJ,22,FALSE)),""))</f>
        <v>3.2</v>
      </c>
      <c r="K93" s="19" t="str">
        <f>(IF((VLOOKUP(Table1[[#This Row],[SKU]],'[1]All Skus'!$A:$AJ,2,FALSE))="AKG",(VLOOKUP(Table1[[#This Row],[SKU]],'[1]All Skus'!$A:$AJ,23,FALSE)),""))</f>
        <v>TW</v>
      </c>
      <c r="L93" s="20" t="str">
        <f>HYPERLINK((IF((VLOOKUP(Table1[[#This Row],[SKU]],'[1]All Skus'!$A:$AJ,2,FALSE))="AKG",(VLOOKUP(Table1[[#This Row],[SKU]],'[1]All Skus'!$A:$AJ,24,FALSE)),"")))</f>
        <v>Compliant</v>
      </c>
    </row>
    <row r="94" spans="1:12" ht="40.799999999999997" customHeight="1" x14ac:dyDescent="0.3">
      <c r="A94" s="13" t="s">
        <v>103</v>
      </c>
      <c r="B94" s="14" t="str">
        <f>(IF((VLOOKUP(Table1[[#This Row],[SKU]],'[1]All Skus'!$A:$AJ,2,FALSE))="AKG",(VLOOKUP(Table1[[#This Row],[SKU]],'[1]All Skus'!$A:$AJ,3,FALSE)), ""))</f>
        <v>Installed</v>
      </c>
      <c r="C94" s="15" t="str">
        <f>(IF((VLOOKUP(Table1[[#This Row],[SKU]],'[1]All Skus'!$A:$AJ,2,FALSE))="AKG",(VLOOKUP(Table1[[#This Row],[SKU]],'[1]All Skus'!$A:$AJ,4,FALSE)),""))</f>
        <v>GN50 incl. DPA, screw set</v>
      </c>
      <c r="D94" s="15" t="str">
        <f>(IF((VLOOKUP(Table1[[#This Row],[SKU]],'[1]All Skus'!$A:$AJ,2,FALSE))="AKG",(VLOOKUP(Table1[[#This Row],[SKU]],'[1]All Skus'!$A:$AJ,5,FALSE)),""))</f>
        <v>AT510000</v>
      </c>
      <c r="E94" s="15">
        <f>(IF((VLOOKUP(Table1[[#This Row],[SKU]],'[1]All Skus'!$A:$AJ,2,FALSE))="AKG",(VLOOKUP(Table1[[#This Row],[SKU]],'[1]All Skus'!$A:$AJ,6,FALSE)),""))</f>
        <v>0</v>
      </c>
      <c r="F94" s="15">
        <f>(IF((VLOOKUP(Table1[[#This Row],[SKU]],'[1]All Skus'!$A:$AJ,2,FALSE))="AKG",(VLOOKUP(Table1[[#This Row],[SKU]],'[1]All Skus'!$A:$AJ,7,FALSE)),""))</f>
        <v>0</v>
      </c>
      <c r="G94" s="16" t="str">
        <f>(IF((VLOOKUP(Table1[[#This Row],[SKU]],'[1]All Skus'!$A:$AJ,2,FALSE))="AKG",(VLOOKUP(Table1[[#This Row],[SKU]],'[1]All Skus'!$A:$AJ,8,FALSE)),""))</f>
        <v>Gooseneck Microphone</v>
      </c>
      <c r="H94" s="17" t="str">
        <f>(IF((VLOOKUP(Table1[[#This Row],[SKU]],'[1]All Skus'!$A:$AJ,2,FALSE))="AKG",(VLOOKUP(Table1[[#This Row],[SKU]],'[1]All Skus'!$A:$AJ,9,FALSE)),""))</f>
        <v>Rugged 50 cm gooseneck for permanent screw-on installation, phantom powering module with XLR connector included</v>
      </c>
      <c r="I94" s="18">
        <f>(IF((VLOOKUP(Table1[[#This Row],[SKU]],'[1]All Skus'!$A:$AJ,2,FALSE))="AKG",(VLOOKUP(Table1[[#This Row],[SKU]],'[1]All Skus'!$A:$AJ,10,FALSE)),""))</f>
        <v>317.1164</v>
      </c>
      <c r="J94" s="19">
        <f>(IF((VLOOKUP(Table1[[#This Row],[SKU]],'[1]All Skus'!$A:$AJ,2,FALSE))="AKG",(VLOOKUP(Table1[[#This Row],[SKU]],'[1]All Skus'!$A:$AJ,22,FALSE)),""))</f>
        <v>3.2</v>
      </c>
      <c r="K94" s="19" t="str">
        <f>(IF((VLOOKUP(Table1[[#This Row],[SKU]],'[1]All Skus'!$A:$AJ,2,FALSE))="AKG",(VLOOKUP(Table1[[#This Row],[SKU]],'[1]All Skus'!$A:$AJ,23,FALSE)),""))</f>
        <v>TW</v>
      </c>
      <c r="L94" s="20" t="str">
        <f>HYPERLINK((IF((VLOOKUP(Table1[[#This Row],[SKU]],'[1]All Skus'!$A:$AJ,2,FALSE))="AKG",(VLOOKUP(Table1[[#This Row],[SKU]],'[1]All Skus'!$A:$AJ,24,FALSE)),"")))</f>
        <v>Compliant</v>
      </c>
    </row>
    <row r="95" spans="1:12" ht="40.799999999999997" customHeight="1" x14ac:dyDescent="0.3">
      <c r="A95" s="13" t="s">
        <v>104</v>
      </c>
      <c r="B95" s="14" t="str">
        <f>(IF((VLOOKUP(Table1[[#This Row],[SKU]],'[1]All Skus'!$A:$AJ,2,FALSE))="AKG",(VLOOKUP(Table1[[#This Row],[SKU]],'[1]All Skus'!$A:$AJ,3,FALSE)), ""))</f>
        <v>Installed</v>
      </c>
      <c r="C95" s="15" t="str">
        <f>(IF((VLOOKUP(Table1[[#This Row],[SKU]],'[1]All Skus'!$A:$AJ,2,FALSE))="AKG",(VLOOKUP(Table1[[#This Row],[SKU]],'[1]All Skus'!$A:$AJ,4,FALSE)),""))</f>
        <v>GN50 E incl. DPA</v>
      </c>
      <c r="D95" s="15" t="str">
        <f>(IF((VLOOKUP(Table1[[#This Row],[SKU]],'[1]All Skus'!$A:$AJ,2,FALSE))="AKG",(VLOOKUP(Table1[[#This Row],[SKU]],'[1]All Skus'!$A:$AJ,5,FALSE)),""))</f>
        <v>AT510000</v>
      </c>
      <c r="E95" s="15">
        <f>(IF((VLOOKUP(Table1[[#This Row],[SKU]],'[1]All Skus'!$A:$AJ,2,FALSE))="AKG",(VLOOKUP(Table1[[#This Row],[SKU]],'[1]All Skus'!$A:$AJ,6,FALSE)),""))</f>
        <v>0</v>
      </c>
      <c r="F95" s="15">
        <f>(IF((VLOOKUP(Table1[[#This Row],[SKU]],'[1]All Skus'!$A:$AJ,2,FALSE))="AKG",(VLOOKUP(Table1[[#This Row],[SKU]],'[1]All Skus'!$A:$AJ,7,FALSE)),""))</f>
        <v>0</v>
      </c>
      <c r="G95" s="16" t="str">
        <f>(IF((VLOOKUP(Table1[[#This Row],[SKU]],'[1]All Skus'!$A:$AJ,2,FALSE))="AKG",(VLOOKUP(Table1[[#This Row],[SKU]],'[1]All Skus'!$A:$AJ,8,FALSE)),""))</f>
        <v>Gooseneck Microphone</v>
      </c>
      <c r="H95" s="17" t="str">
        <f>(IF((VLOOKUP(Table1[[#This Row],[SKU]],'[1]All Skus'!$A:$AJ,2,FALSE))="AKG",(VLOOKUP(Table1[[#This Row],[SKU]],'[1]All Skus'!$A:$AJ,9,FALSE)),""))</f>
        <v>Rugged 50 cm gooseneck with integrated XLR connector</v>
      </c>
      <c r="I95" s="18">
        <f>(IF((VLOOKUP(Table1[[#This Row],[SKU]],'[1]All Skus'!$A:$AJ,2,FALSE))="AKG",(VLOOKUP(Table1[[#This Row],[SKU]],'[1]All Skus'!$A:$AJ,10,FALSE)),""))</f>
        <v>317.1164</v>
      </c>
      <c r="J95" s="19">
        <f>(IF((VLOOKUP(Table1[[#This Row],[SKU]],'[1]All Skus'!$A:$AJ,2,FALSE))="AKG",(VLOOKUP(Table1[[#This Row],[SKU]],'[1]All Skus'!$A:$AJ,22,FALSE)),""))</f>
        <v>3.2</v>
      </c>
      <c r="K95" s="19" t="str">
        <f>(IF((VLOOKUP(Table1[[#This Row],[SKU]],'[1]All Skus'!$A:$AJ,2,FALSE))="AKG",(VLOOKUP(Table1[[#This Row],[SKU]],'[1]All Skus'!$A:$AJ,23,FALSE)),""))</f>
        <v>TW</v>
      </c>
      <c r="L95" s="20" t="str">
        <f>HYPERLINK((IF((VLOOKUP(Table1[[#This Row],[SKU]],'[1]All Skus'!$A:$AJ,2,FALSE))="AKG",(VLOOKUP(Table1[[#This Row],[SKU]],'[1]All Skus'!$A:$AJ,24,FALSE)),"")))</f>
        <v>Compliant</v>
      </c>
    </row>
    <row r="96" spans="1:12" ht="40.799999999999997" customHeight="1" x14ac:dyDescent="0.3">
      <c r="A96" s="13" t="s">
        <v>105</v>
      </c>
      <c r="B96" s="14" t="str">
        <f>(IF((VLOOKUP(Table1[[#This Row],[SKU]],'[1]All Skus'!$A:$AJ,2,FALSE))="AKG",(VLOOKUP(Table1[[#This Row],[SKU]],'[1]All Skus'!$A:$AJ,3,FALSE)), ""))</f>
        <v>Installed</v>
      </c>
      <c r="C96" s="15" t="str">
        <f>(IF((VLOOKUP(Table1[[#This Row],[SKU]],'[1]All Skus'!$A:$AJ,2,FALSE))="AKG",(VLOOKUP(Table1[[#This Row],[SKU]],'[1]All Skus'!$A:$AJ,4,FALSE)),""))</f>
        <v>GN50 CS</v>
      </c>
      <c r="D96" s="15" t="str">
        <f>(IF((VLOOKUP(Table1[[#This Row],[SKU]],'[1]All Skus'!$A:$AJ,2,FALSE))="AKG",(VLOOKUP(Table1[[#This Row],[SKU]],'[1]All Skus'!$A:$AJ,5,FALSE)),""))</f>
        <v>AT510000</v>
      </c>
      <c r="E96" s="15">
        <f>(IF((VLOOKUP(Table1[[#This Row],[SKU]],'[1]All Skus'!$A:$AJ,2,FALSE))="AKG",(VLOOKUP(Table1[[#This Row],[SKU]],'[1]All Skus'!$A:$AJ,6,FALSE)),""))</f>
        <v>0</v>
      </c>
      <c r="F96" s="15">
        <f>(IF((VLOOKUP(Table1[[#This Row],[SKU]],'[1]All Skus'!$A:$AJ,2,FALSE))="AKG",(VLOOKUP(Table1[[#This Row],[SKU]],'[1]All Skus'!$A:$AJ,7,FALSE)),""))</f>
        <v>0</v>
      </c>
      <c r="G96" s="16" t="str">
        <f>(IF((VLOOKUP(Table1[[#This Row],[SKU]],'[1]All Skus'!$A:$AJ,2,FALSE))="AKG",(VLOOKUP(Table1[[#This Row],[SKU]],'[1]All Skus'!$A:$AJ,8,FALSE)),""))</f>
        <v>Gooseneck Microphone</v>
      </c>
      <c r="H96" s="17" t="str">
        <f>(IF((VLOOKUP(Table1[[#This Row],[SKU]],'[1]All Skus'!$A:$AJ,2,FALSE))="AKG",(VLOOKUP(Table1[[#This Row],[SKU]],'[1]All Skus'!$A:$AJ,9,FALSE)),""))</f>
        <v>Gooseneck module - 50 cm; for use with CS5 conferencing systems</v>
      </c>
      <c r="I96" s="18">
        <f>(IF((VLOOKUP(Table1[[#This Row],[SKU]],'[1]All Skus'!$A:$AJ,2,FALSE))="AKG",(VLOOKUP(Table1[[#This Row],[SKU]],'[1]All Skus'!$A:$AJ,10,FALSE)),""))</f>
        <v>253.4418</v>
      </c>
      <c r="J96" s="19">
        <f>(IF((VLOOKUP(Table1[[#This Row],[SKU]],'[1]All Skus'!$A:$AJ,2,FALSE))="AKG",(VLOOKUP(Table1[[#This Row],[SKU]],'[1]All Skus'!$A:$AJ,22,FALSE)),""))</f>
        <v>2.8</v>
      </c>
      <c r="K96" s="19" t="str">
        <f>(IF((VLOOKUP(Table1[[#This Row],[SKU]],'[1]All Skus'!$A:$AJ,2,FALSE))="AKG",(VLOOKUP(Table1[[#This Row],[SKU]],'[1]All Skus'!$A:$AJ,23,FALSE)),""))</f>
        <v>TW</v>
      </c>
      <c r="L96" s="20" t="str">
        <f>HYPERLINK((IF((VLOOKUP(Table1[[#This Row],[SKU]],'[1]All Skus'!$A:$AJ,2,FALSE))="AKG",(VLOOKUP(Table1[[#This Row],[SKU]],'[1]All Skus'!$A:$AJ,24,FALSE)),"")))</f>
        <v>Compliant</v>
      </c>
    </row>
    <row r="97" spans="1:12" ht="40.799999999999997" customHeight="1" x14ac:dyDescent="0.3">
      <c r="A97" s="22" t="s">
        <v>106</v>
      </c>
      <c r="B97" s="14" t="str">
        <f>(IF((VLOOKUP(Table1[[#This Row],[SKU]],'[1]All Skus'!$A:$AJ,2,FALSE))="AKG",(VLOOKUP(Table1[[#This Row],[SKU]],'[1]All Skus'!$A:$AJ,3,FALSE)), ""))</f>
        <v>Installed</v>
      </c>
      <c r="C97" s="15" t="str">
        <f>(IF((VLOOKUP(Table1[[#This Row],[SKU]],'[1]All Skus'!$A:$AJ,2,FALSE))="AKG",(VLOOKUP(Table1[[#This Row],[SKU]],'[1]All Skus'!$A:$AJ,4,FALSE)),""))</f>
        <v xml:space="preserve">GN50 E 5-pin     </v>
      </c>
      <c r="D97" s="15" t="str">
        <f>(IF((VLOOKUP(Table1[[#This Row],[SKU]],'[1]All Skus'!$A:$AJ,2,FALSE))="AKG",(VLOOKUP(Table1[[#This Row],[SKU]],'[1]All Skus'!$A:$AJ,5,FALSE)),""))</f>
        <v>AT510000</v>
      </c>
      <c r="E97" s="15">
        <f>(IF((VLOOKUP(Table1[[#This Row],[SKU]],'[1]All Skus'!$A:$AJ,2,FALSE))="AKG",(VLOOKUP(Table1[[#This Row],[SKU]],'[1]All Skus'!$A:$AJ,6,FALSE)),""))</f>
        <v>0</v>
      </c>
      <c r="F97" s="15">
        <f>(IF((VLOOKUP(Table1[[#This Row],[SKU]],'[1]All Skus'!$A:$AJ,2,FALSE))="AKG",(VLOOKUP(Table1[[#This Row],[SKU]],'[1]All Skus'!$A:$AJ,7,FALSE)),""))</f>
        <v>0</v>
      </c>
      <c r="G97" s="16" t="str">
        <f>(IF((VLOOKUP(Table1[[#This Row],[SKU]],'[1]All Skus'!$A:$AJ,2,FALSE))="AKG",(VLOOKUP(Table1[[#This Row],[SKU]],'[1]All Skus'!$A:$AJ,8,FALSE)),""))</f>
        <v>Gooseneck Microphone</v>
      </c>
      <c r="H97" s="17" t="str">
        <f>(IF((VLOOKUP(Table1[[#This Row],[SKU]],'[1]All Skus'!$A:$AJ,2,FALSE))="AKG",(VLOOKUP(Table1[[#This Row],[SKU]],'[1]All Skus'!$A:$AJ,9,FALSE)),""))</f>
        <v>Rugged 50 cm gooseneck with integrated 5-pin XLR connector &amp; phantom power adapter, provides 2 additional pins for LED control</v>
      </c>
      <c r="I97" s="18">
        <f>(IF((VLOOKUP(Table1[[#This Row],[SKU]],'[1]All Skus'!$A:$AJ,2,FALSE))="AKG",(VLOOKUP(Table1[[#This Row],[SKU]],'[1]All Skus'!$A:$AJ,10,FALSE)),""))</f>
        <v>317.1164</v>
      </c>
      <c r="J97" s="19">
        <f>(IF((VLOOKUP(Table1[[#This Row],[SKU]],'[1]All Skus'!$A:$AJ,2,FALSE))="AKG",(VLOOKUP(Table1[[#This Row],[SKU]],'[1]All Skus'!$A:$AJ,22,FALSE)),""))</f>
        <v>3</v>
      </c>
      <c r="K97" s="19" t="str">
        <f>(IF((VLOOKUP(Table1[[#This Row],[SKU]],'[1]All Skus'!$A:$AJ,2,FALSE))="AKG",(VLOOKUP(Table1[[#This Row],[SKU]],'[1]All Skus'!$A:$AJ,23,FALSE)),""))</f>
        <v>TW</v>
      </c>
      <c r="L97" s="20" t="str">
        <f>HYPERLINK((IF((VLOOKUP(Table1[[#This Row],[SKU]],'[1]All Skus'!$A:$AJ,2,FALSE))="AKG",(VLOOKUP(Table1[[#This Row],[SKU]],'[1]All Skus'!$A:$AJ,24,FALSE)),"")))</f>
        <v>Compliant</v>
      </c>
    </row>
    <row r="98" spans="1:12" ht="40.799999999999997" customHeight="1" x14ac:dyDescent="0.3">
      <c r="A98" s="22" t="s">
        <v>107</v>
      </c>
      <c r="B98" s="14" t="str">
        <f>(IF((VLOOKUP(Table1[[#This Row],[SKU]],'[1]All Skus'!$A:$AJ,2,FALSE))="AKG",(VLOOKUP(Table1[[#This Row],[SKU]],'[1]All Skus'!$A:$AJ,3,FALSE)), ""))</f>
        <v>Installed</v>
      </c>
      <c r="C98" s="15" t="str">
        <f>(IF((VLOOKUP(Table1[[#This Row],[SKU]],'[1]All Skus'!$A:$AJ,2,FALSE))="AKG",(VLOOKUP(Table1[[#This Row],[SKU]],'[1]All Skus'!$A:$AJ,4,FALSE)),""))</f>
        <v>GN50 ESP incl. windscreen</v>
      </c>
      <c r="D98" s="15" t="str">
        <f>(IF((VLOOKUP(Table1[[#This Row],[SKU]],'[1]All Skus'!$A:$AJ,2,FALSE))="AKG",(VLOOKUP(Table1[[#This Row],[SKU]],'[1]All Skus'!$A:$AJ,5,FALSE)),""))</f>
        <v>AT510000</v>
      </c>
      <c r="E98" s="15">
        <f>(IF((VLOOKUP(Table1[[#This Row],[SKU]],'[1]All Skus'!$A:$AJ,2,FALSE))="AKG",(VLOOKUP(Table1[[#This Row],[SKU]],'[1]All Skus'!$A:$AJ,6,FALSE)),""))</f>
        <v>0</v>
      </c>
      <c r="F98" s="15">
        <f>(IF((VLOOKUP(Table1[[#This Row],[SKU]],'[1]All Skus'!$A:$AJ,2,FALSE))="AKG",(VLOOKUP(Table1[[#This Row],[SKU]],'[1]All Skus'!$A:$AJ,7,FALSE)),""))</f>
        <v>0</v>
      </c>
      <c r="G98" s="16" t="str">
        <f>(IF((VLOOKUP(Table1[[#This Row],[SKU]],'[1]All Skus'!$A:$AJ,2,FALSE))="AKG",(VLOOKUP(Table1[[#This Row],[SKU]],'[1]All Skus'!$A:$AJ,8,FALSE)),""))</f>
        <v>Gooseneck Microphone</v>
      </c>
      <c r="H98" s="17" t="str">
        <f>(IF((VLOOKUP(Table1[[#This Row],[SKU]],'[1]All Skus'!$A:$AJ,2,FALSE))="AKG",(VLOOKUP(Table1[[#This Row],[SKU]],'[1]All Skus'!$A:$AJ,9,FALSE)),""))</f>
        <v>Rugged 50 cm gooseneck module, programmable mute switch (on/off, push-to-talk, push-to-mute),high RFI immunity, LED ring, XLR connector</v>
      </c>
      <c r="I98" s="18">
        <f>(IF((VLOOKUP(Table1[[#This Row],[SKU]],'[1]All Skus'!$A:$AJ,2,FALSE))="AKG",(VLOOKUP(Table1[[#This Row],[SKU]],'[1]All Skus'!$A:$AJ,10,FALSE)),""))</f>
        <v>444.47589999999997</v>
      </c>
      <c r="J98" s="19">
        <f>(IF((VLOOKUP(Table1[[#This Row],[SKU]],'[1]All Skus'!$A:$AJ,2,FALSE))="AKG",(VLOOKUP(Table1[[#This Row],[SKU]],'[1]All Skus'!$A:$AJ,22,FALSE)),""))</f>
        <v>3</v>
      </c>
      <c r="K98" s="19" t="str">
        <f>(IF((VLOOKUP(Table1[[#This Row],[SKU]],'[1]All Skus'!$A:$AJ,2,FALSE))="AKG",(VLOOKUP(Table1[[#This Row],[SKU]],'[1]All Skus'!$A:$AJ,23,FALSE)),""))</f>
        <v>TW</v>
      </c>
      <c r="L98" s="20" t="str">
        <f>HYPERLINK((IF((VLOOKUP(Table1[[#This Row],[SKU]],'[1]All Skus'!$A:$AJ,2,FALSE))="AKG",(VLOOKUP(Table1[[#This Row],[SKU]],'[1]All Skus'!$A:$AJ,24,FALSE)),"")))</f>
        <v>Compliant</v>
      </c>
    </row>
    <row r="99" spans="1:12" ht="40.799999999999997" customHeight="1" x14ac:dyDescent="0.3">
      <c r="A99" s="22" t="s">
        <v>108</v>
      </c>
      <c r="B99" s="14" t="str">
        <f>(IF((VLOOKUP(Table1[[#This Row],[SKU]],'[1]All Skus'!$A:$AJ,2,FALSE))="AKG",(VLOOKUP(Table1[[#This Row],[SKU]],'[1]All Skus'!$A:$AJ,3,FALSE)), ""))</f>
        <v>Installed</v>
      </c>
      <c r="C99" s="15" t="str">
        <f>(IF((VLOOKUP(Table1[[#This Row],[SKU]],'[1]All Skus'!$A:$AJ,2,FALSE))="AKG",(VLOOKUP(Table1[[#This Row],[SKU]],'[1]All Skus'!$A:$AJ,4,FALSE)),""))</f>
        <v>GN50 M</v>
      </c>
      <c r="D99" s="15" t="str">
        <f>(IF((VLOOKUP(Table1[[#This Row],[SKU]],'[1]All Skus'!$A:$AJ,2,FALSE))="AKG",(VLOOKUP(Table1[[#This Row],[SKU]],'[1]All Skus'!$A:$AJ,5,FALSE)),""))</f>
        <v>AT510000</v>
      </c>
      <c r="E99" s="15">
        <f>(IF((VLOOKUP(Table1[[#This Row],[SKU]],'[1]All Skus'!$A:$AJ,2,FALSE))="AKG",(VLOOKUP(Table1[[#This Row],[SKU]],'[1]All Skus'!$A:$AJ,6,FALSE)),""))</f>
        <v>0</v>
      </c>
      <c r="F99" s="15">
        <f>(IF((VLOOKUP(Table1[[#This Row],[SKU]],'[1]All Skus'!$A:$AJ,2,FALSE))="AKG",(VLOOKUP(Table1[[#This Row],[SKU]],'[1]All Skus'!$A:$AJ,7,FALSE)),""))</f>
        <v>0</v>
      </c>
      <c r="G99" s="16" t="str">
        <f>(IF((VLOOKUP(Table1[[#This Row],[SKU]],'[1]All Skus'!$A:$AJ,2,FALSE))="AKG",(VLOOKUP(Table1[[#This Row],[SKU]],'[1]All Skus'!$A:$AJ,8,FALSE)),""))</f>
        <v>Gooseneck Microphone</v>
      </c>
      <c r="H99" s="17" t="str">
        <f>(IF((VLOOKUP(Table1[[#This Row],[SKU]],'[1]All Skus'!$A:$AJ,2,FALSE))="AKG",(VLOOKUP(Table1[[#This Row],[SKU]],'[1]All Skus'!$A:$AJ,9,FALSE)),""))</f>
        <v>50cm gooseneck module; does not include capsule or powering module.</v>
      </c>
      <c r="I99" s="18">
        <f>(IF((VLOOKUP(Table1[[#This Row],[SKU]],'[1]All Skus'!$A:$AJ,2,FALSE))="AKG",(VLOOKUP(Table1[[#This Row],[SKU]],'[1]All Skus'!$A:$AJ,10,FALSE)),""))</f>
        <v>253.4418</v>
      </c>
      <c r="J99" s="19">
        <f>(IF((VLOOKUP(Table1[[#This Row],[SKU]],'[1]All Skus'!$A:$AJ,2,FALSE))="AKG",(VLOOKUP(Table1[[#This Row],[SKU]],'[1]All Skus'!$A:$AJ,22,FALSE)),""))</f>
        <v>1.28</v>
      </c>
      <c r="K99" s="19" t="str">
        <f>(IF((VLOOKUP(Table1[[#This Row],[SKU]],'[1]All Skus'!$A:$AJ,2,FALSE))="AKG",(VLOOKUP(Table1[[#This Row],[SKU]],'[1]All Skus'!$A:$AJ,23,FALSE)),""))</f>
        <v>TW</v>
      </c>
      <c r="L99" s="20" t="str">
        <f>HYPERLINK((IF((VLOOKUP(Table1[[#This Row],[SKU]],'[1]All Skus'!$A:$AJ,2,FALSE))="AKG",(VLOOKUP(Table1[[#This Row],[SKU]],'[1]All Skus'!$A:$AJ,24,FALSE)),"")))</f>
        <v>Compliant</v>
      </c>
    </row>
    <row r="100" spans="1:12" ht="40.799999999999997" customHeight="1" x14ac:dyDescent="0.3">
      <c r="A100" s="22" t="s">
        <v>109</v>
      </c>
      <c r="B100" s="14" t="str">
        <f>(IF((VLOOKUP(Table1[[#This Row],[SKU]],'[1]All Skus'!$A:$AJ,2,FALSE))="AKG",(VLOOKUP(Table1[[#This Row],[SKU]],'[1]All Skus'!$A:$AJ,3,FALSE)), ""))</f>
        <v>Installed</v>
      </c>
      <c r="C100" s="15" t="str">
        <f>(IF((VLOOKUP(Table1[[#This Row],[SKU]],'[1]All Skus'!$A:$AJ,2,FALSE))="AKG",(VLOOKUP(Table1[[#This Row],[SKU]],'[1]All Skus'!$A:$AJ,4,FALSE)),""))</f>
        <v>CGN99 C/S</v>
      </c>
      <c r="D100" s="15" t="str">
        <f>(IF((VLOOKUP(Table1[[#This Row],[SKU]],'[1]All Skus'!$A:$AJ,2,FALSE))="AKG",(VLOOKUP(Table1[[#This Row],[SKU]],'[1]All Skus'!$A:$AJ,5,FALSE)),""))</f>
        <v>AT110020</v>
      </c>
      <c r="E100" s="15">
        <f>(IF((VLOOKUP(Table1[[#This Row],[SKU]],'[1]All Skus'!$A:$AJ,2,FALSE))="AKG",(VLOOKUP(Table1[[#This Row],[SKU]],'[1]All Skus'!$A:$AJ,6,FALSE)),""))</f>
        <v>0</v>
      </c>
      <c r="F100" s="15">
        <f>(IF((VLOOKUP(Table1[[#This Row],[SKU]],'[1]All Skus'!$A:$AJ,2,FALSE))="AKG",(VLOOKUP(Table1[[#This Row],[SKU]],'[1]All Skus'!$A:$AJ,7,FALSE)),""))</f>
        <v>0</v>
      </c>
      <c r="G100" s="16" t="str">
        <f>(IF((VLOOKUP(Table1[[#This Row],[SKU]],'[1]All Skus'!$A:$AJ,2,FALSE))="AKG",(VLOOKUP(Table1[[#This Row],[SKU]],'[1]All Skus'!$A:$AJ,8,FALSE)),""))</f>
        <v>Gooseneck Microphone</v>
      </c>
      <c r="H100" s="17" t="str">
        <f>(IF((VLOOKUP(Table1[[#This Row],[SKU]],'[1]All Skus'!$A:$AJ,2,FALSE))="AKG",(VLOOKUP(Table1[[#This Row],[SKU]],'[1]All Skus'!$A:$AJ,9,FALSE)),""))</f>
        <v>Cardioid condenser microphone on 30cm Gooseneck, phantom powering module with XLR connector included</v>
      </c>
      <c r="I100" s="18">
        <f>(IF((VLOOKUP(Table1[[#This Row],[SKU]],'[1]All Skus'!$A:$AJ,2,FALSE))="AKG",(VLOOKUP(Table1[[#This Row],[SKU]],'[1]All Skus'!$A:$AJ,10,FALSE)),""))</f>
        <v>240.70069999999998</v>
      </c>
      <c r="J100" s="19">
        <f>(IF((VLOOKUP(Table1[[#This Row],[SKU]],'[1]All Skus'!$A:$AJ,2,FALSE))="AKG",(VLOOKUP(Table1[[#This Row],[SKU]],'[1]All Skus'!$A:$AJ,22,FALSE)),""))</f>
        <v>3.6</v>
      </c>
      <c r="K100" s="19" t="str">
        <f>(IF((VLOOKUP(Table1[[#This Row],[SKU]],'[1]All Skus'!$A:$AJ,2,FALSE))="AKG",(VLOOKUP(Table1[[#This Row],[SKU]],'[1]All Skus'!$A:$AJ,23,FALSE)),""))</f>
        <v>CN</v>
      </c>
      <c r="L100" s="20" t="str">
        <f>HYPERLINK((IF((VLOOKUP(Table1[[#This Row],[SKU]],'[1]All Skus'!$A:$AJ,2,FALSE))="AKG",(VLOOKUP(Table1[[#This Row],[SKU]],'[1]All Skus'!$A:$AJ,24,FALSE)),"")))</f>
        <v>Non Compliant</v>
      </c>
    </row>
    <row r="101" spans="1:12" ht="40.799999999999997" customHeight="1" x14ac:dyDescent="0.3">
      <c r="A101" s="13" t="s">
        <v>110</v>
      </c>
      <c r="B101" s="14" t="str">
        <f>(IF((VLOOKUP(Table1[[#This Row],[SKU]],'[1]All Skus'!$A:$AJ,2,FALSE))="AKG",(VLOOKUP(Table1[[#This Row],[SKU]],'[1]All Skus'!$A:$AJ,3,FALSE)), ""))</f>
        <v>Installed</v>
      </c>
      <c r="C101" s="15" t="str">
        <f>(IF((VLOOKUP(Table1[[#This Row],[SKU]],'[1]All Skus'!$A:$AJ,2,FALSE))="AKG",(VLOOKUP(Table1[[#This Row],[SKU]],'[1]All Skus'!$A:$AJ,4,FALSE)),""))</f>
        <v>CGN99 C/L</v>
      </c>
      <c r="D101" s="15" t="str">
        <f>(IF((VLOOKUP(Table1[[#This Row],[SKU]],'[1]All Skus'!$A:$AJ,2,FALSE))="AKG",(VLOOKUP(Table1[[#This Row],[SKU]],'[1]All Skus'!$A:$AJ,5,FALSE)),""))</f>
        <v>AT510000</v>
      </c>
      <c r="E101" s="15">
        <f>(IF((VLOOKUP(Table1[[#This Row],[SKU]],'[1]All Skus'!$A:$AJ,2,FALSE))="AKG",(VLOOKUP(Table1[[#This Row],[SKU]],'[1]All Skus'!$A:$AJ,6,FALSE)),""))</f>
        <v>0</v>
      </c>
      <c r="F101" s="15">
        <f>(IF((VLOOKUP(Table1[[#This Row],[SKU]],'[1]All Skus'!$A:$AJ,2,FALSE))="AKG",(VLOOKUP(Table1[[#This Row],[SKU]],'[1]All Skus'!$A:$AJ,7,FALSE)),""))</f>
        <v>0</v>
      </c>
      <c r="G101" s="16" t="str">
        <f>(IF((VLOOKUP(Table1[[#This Row],[SKU]],'[1]All Skus'!$A:$AJ,2,FALSE))="AKG",(VLOOKUP(Table1[[#This Row],[SKU]],'[1]All Skus'!$A:$AJ,8,FALSE)),""))</f>
        <v>Gooseneck Microphone</v>
      </c>
      <c r="H101" s="17" t="str">
        <f>(IF((VLOOKUP(Table1[[#This Row],[SKU]],'[1]All Skus'!$A:$AJ,2,FALSE))="AKG",(VLOOKUP(Table1[[#This Row],[SKU]],'[1]All Skus'!$A:$AJ,9,FALSE)),""))</f>
        <v>Cardioid condensermicrophone on 50cm Gooseneck, phantom powering module with XLR connector included</v>
      </c>
      <c r="I101" s="18">
        <f>(IF((VLOOKUP(Table1[[#This Row],[SKU]],'[1]All Skus'!$A:$AJ,2,FALSE))="AKG",(VLOOKUP(Table1[[#This Row],[SKU]],'[1]All Skus'!$A:$AJ,10,FALSE)),""))</f>
        <v>240.70069999999998</v>
      </c>
      <c r="J101" s="19">
        <f>(IF((VLOOKUP(Table1[[#This Row],[SKU]],'[1]All Skus'!$A:$AJ,2,FALSE))="AKG",(VLOOKUP(Table1[[#This Row],[SKU]],'[1]All Skus'!$A:$AJ,22,FALSE)),""))</f>
        <v>3</v>
      </c>
      <c r="K101" s="19" t="str">
        <f>(IF((VLOOKUP(Table1[[#This Row],[SKU]],'[1]All Skus'!$A:$AJ,2,FALSE))="AKG",(VLOOKUP(Table1[[#This Row],[SKU]],'[1]All Skus'!$A:$AJ,23,FALSE)),""))</f>
        <v>CN</v>
      </c>
      <c r="L101" s="20" t="str">
        <f>HYPERLINK((IF((VLOOKUP(Table1[[#This Row],[SKU]],'[1]All Skus'!$A:$AJ,2,FALSE))="AKG",(VLOOKUP(Table1[[#This Row],[SKU]],'[1]All Skus'!$A:$AJ,24,FALSE)),"")))</f>
        <v>Non Compliant</v>
      </c>
    </row>
    <row r="102" spans="1:12" ht="40.799999999999997" customHeight="1" x14ac:dyDescent="0.3">
      <c r="A102" s="13" t="s">
        <v>111</v>
      </c>
      <c r="B102" s="14" t="str">
        <f>(IF((VLOOKUP(Table1[[#This Row],[SKU]],'[1]All Skus'!$A:$AJ,2,FALSE))="AKG",(VLOOKUP(Table1[[#This Row],[SKU]],'[1]All Skus'!$A:$AJ,3,FALSE)), ""))</f>
        <v>Installed</v>
      </c>
      <c r="C102" s="15" t="str">
        <f>(IF((VLOOKUP(Table1[[#This Row],[SKU]],'[1]All Skus'!$A:$AJ,2,FALSE))="AKG",(VLOOKUP(Table1[[#This Row],[SKU]],'[1]All Skus'!$A:$AJ,4,FALSE)),""))</f>
        <v>CGN99 H/S</v>
      </c>
      <c r="D102" s="15" t="str">
        <f>(IF((VLOOKUP(Table1[[#This Row],[SKU]],'[1]All Skus'!$A:$AJ,2,FALSE))="AKG",(VLOOKUP(Table1[[#This Row],[SKU]],'[1]All Skus'!$A:$AJ,5,FALSE)),""))</f>
        <v>AT510000</v>
      </c>
      <c r="E102" s="15">
        <f>(IF((VLOOKUP(Table1[[#This Row],[SKU]],'[1]All Skus'!$A:$AJ,2,FALSE))="AKG",(VLOOKUP(Table1[[#This Row],[SKU]],'[1]All Skus'!$A:$AJ,6,FALSE)),""))</f>
        <v>0</v>
      </c>
      <c r="F102" s="15">
        <f>(IF((VLOOKUP(Table1[[#This Row],[SKU]],'[1]All Skus'!$A:$AJ,2,FALSE))="AKG",(VLOOKUP(Table1[[#This Row],[SKU]],'[1]All Skus'!$A:$AJ,7,FALSE)),""))</f>
        <v>0</v>
      </c>
      <c r="G102" s="16" t="str">
        <f>(IF((VLOOKUP(Table1[[#This Row],[SKU]],'[1]All Skus'!$A:$AJ,2,FALSE))="AKG",(VLOOKUP(Table1[[#This Row],[SKU]],'[1]All Skus'!$A:$AJ,8,FALSE)),""))</f>
        <v>Gooseneck Microphone</v>
      </c>
      <c r="H102" s="17" t="str">
        <f>(IF((VLOOKUP(Table1[[#This Row],[SKU]],'[1]All Skus'!$A:$AJ,2,FALSE))="AKG",(VLOOKUP(Table1[[#This Row],[SKU]],'[1]All Skus'!$A:$AJ,9,FALSE)),""))</f>
        <v>Hypercardioid condenser microphone on 30cm gooseneck, phantom powering module with XLR connector included</v>
      </c>
      <c r="I102" s="18">
        <f>(IF((VLOOKUP(Table1[[#This Row],[SKU]],'[1]All Skus'!$A:$AJ,2,FALSE))="AKG",(VLOOKUP(Table1[[#This Row],[SKU]],'[1]All Skus'!$A:$AJ,10,FALSE)),""))</f>
        <v>240.70069999999998</v>
      </c>
      <c r="J102" s="19">
        <f>(IF((VLOOKUP(Table1[[#This Row],[SKU]],'[1]All Skus'!$A:$AJ,2,FALSE))="AKG",(VLOOKUP(Table1[[#This Row],[SKU]],'[1]All Skus'!$A:$AJ,22,FALSE)),""))</f>
        <v>2.8</v>
      </c>
      <c r="K102" s="19" t="str">
        <f>(IF((VLOOKUP(Table1[[#This Row],[SKU]],'[1]All Skus'!$A:$AJ,2,FALSE))="AKG",(VLOOKUP(Table1[[#This Row],[SKU]],'[1]All Skus'!$A:$AJ,23,FALSE)),""))</f>
        <v>CN</v>
      </c>
      <c r="L102" s="20" t="str">
        <f>HYPERLINK((IF((VLOOKUP(Table1[[#This Row],[SKU]],'[1]All Skus'!$A:$AJ,2,FALSE))="AKG",(VLOOKUP(Table1[[#This Row],[SKU]],'[1]All Skus'!$A:$AJ,24,FALSE)),"")))</f>
        <v>Non Compliant</v>
      </c>
    </row>
    <row r="103" spans="1:12" ht="40.799999999999997" customHeight="1" x14ac:dyDescent="0.3">
      <c r="A103" s="23" t="s">
        <v>112</v>
      </c>
      <c r="B103" s="14" t="str">
        <f>(IF((VLOOKUP(Table1[[#This Row],[SKU]],'[1]All Skus'!$A:$AJ,2,FALSE))="AKG",(VLOOKUP(Table1[[#This Row],[SKU]],'[1]All Skus'!$A:$AJ,3,FALSE)), ""))</f>
        <v>Installed</v>
      </c>
      <c r="C103" s="15" t="str">
        <f>(IF((VLOOKUP(Table1[[#This Row],[SKU]],'[1]All Skus'!$A:$AJ,2,FALSE))="AKG",(VLOOKUP(Table1[[#This Row],[SKU]],'[1]All Skus'!$A:$AJ,4,FALSE)),""))</f>
        <v>CGN99 H/L</v>
      </c>
      <c r="D103" s="15" t="str">
        <f>(IF((VLOOKUP(Table1[[#This Row],[SKU]],'[1]All Skus'!$A:$AJ,2,FALSE))="AKG",(VLOOKUP(Table1[[#This Row],[SKU]],'[1]All Skus'!$A:$AJ,5,FALSE)),""))</f>
        <v>AT510000</v>
      </c>
      <c r="E103" s="15">
        <f>(IF((VLOOKUP(Table1[[#This Row],[SKU]],'[1]All Skus'!$A:$AJ,2,FALSE))="AKG",(VLOOKUP(Table1[[#This Row],[SKU]],'[1]All Skus'!$A:$AJ,6,FALSE)),""))</f>
        <v>0</v>
      </c>
      <c r="F103" s="15">
        <f>(IF((VLOOKUP(Table1[[#This Row],[SKU]],'[1]All Skus'!$A:$AJ,2,FALSE))="AKG",(VLOOKUP(Table1[[#This Row],[SKU]],'[1]All Skus'!$A:$AJ,7,FALSE)),""))</f>
        <v>0</v>
      </c>
      <c r="G103" s="16" t="str">
        <f>(IF((VLOOKUP(Table1[[#This Row],[SKU]],'[1]All Skus'!$A:$AJ,2,FALSE))="AKG",(VLOOKUP(Table1[[#This Row],[SKU]],'[1]All Skus'!$A:$AJ,8,FALSE)),""))</f>
        <v>Gooseneck Microphone</v>
      </c>
      <c r="H103" s="17" t="str">
        <f>(IF((VLOOKUP(Table1[[#This Row],[SKU]],'[1]All Skus'!$A:$AJ,2,FALSE))="AKG",(VLOOKUP(Table1[[#This Row],[SKU]],'[1]All Skus'!$A:$AJ,9,FALSE)),""))</f>
        <v>Hypercardioid condenser microphone on 50cm gooseneck, phantom powering module with XLR connector included</v>
      </c>
      <c r="I103" s="18">
        <f>(IF((VLOOKUP(Table1[[#This Row],[SKU]],'[1]All Skus'!$A:$AJ,2,FALSE))="AKG",(VLOOKUP(Table1[[#This Row],[SKU]],'[1]All Skus'!$A:$AJ,10,FALSE)),""))</f>
        <v>240.70069999999998</v>
      </c>
      <c r="J103" s="19">
        <f>(IF((VLOOKUP(Table1[[#This Row],[SKU]],'[1]All Skus'!$A:$AJ,2,FALSE))="AKG",(VLOOKUP(Table1[[#This Row],[SKU]],'[1]All Skus'!$A:$AJ,22,FALSE)),""))</f>
        <v>3</v>
      </c>
      <c r="K103" s="19" t="str">
        <f>(IF((VLOOKUP(Table1[[#This Row],[SKU]],'[1]All Skus'!$A:$AJ,2,FALSE))="AKG",(VLOOKUP(Table1[[#This Row],[SKU]],'[1]All Skus'!$A:$AJ,23,FALSE)),""))</f>
        <v>CN</v>
      </c>
      <c r="L103" s="20" t="str">
        <f>HYPERLINK((IF((VLOOKUP(Table1[[#This Row],[SKU]],'[1]All Skus'!$A:$AJ,2,FALSE))="AKG",(VLOOKUP(Table1[[#This Row],[SKU]],'[1]All Skus'!$A:$AJ,24,FALSE)),"")))</f>
        <v>Non Compliant</v>
      </c>
    </row>
    <row r="104" spans="1:12" ht="40.799999999999997" customHeight="1" x14ac:dyDescent="0.3">
      <c r="A104" s="13" t="s">
        <v>113</v>
      </c>
      <c r="B104" s="14" t="str">
        <f>(IF((VLOOKUP(Table1[[#This Row],[SKU]],'[1]All Skus'!$A:$AJ,2,FALSE))="AKG",(VLOOKUP(Table1[[#This Row],[SKU]],'[1]All Skus'!$A:$AJ,3,FALSE)), ""))</f>
        <v>Installed</v>
      </c>
      <c r="C104" s="15" t="str">
        <f>(IF((VLOOKUP(Table1[[#This Row],[SKU]],'[1]All Skus'!$A:$AJ,2,FALSE))="AKG",(VLOOKUP(Table1[[#This Row],[SKU]],'[1]All Skus'!$A:$AJ,4,FALSE)),""))</f>
        <v>GN155 Set</v>
      </c>
      <c r="D104" s="15" t="str">
        <f>(IF((VLOOKUP(Table1[[#This Row],[SKU]],'[1]All Skus'!$A:$AJ,2,FALSE))="AKG",(VLOOKUP(Table1[[#This Row],[SKU]],'[1]All Skus'!$A:$AJ,5,FALSE)),""))</f>
        <v>AT510000</v>
      </c>
      <c r="E104" s="15">
        <f>(IF((VLOOKUP(Table1[[#This Row],[SKU]],'[1]All Skus'!$A:$AJ,2,FALSE))="AKG",(VLOOKUP(Table1[[#This Row],[SKU]],'[1]All Skus'!$A:$AJ,6,FALSE)),""))</f>
        <v>0</v>
      </c>
      <c r="F104" s="15">
        <f>(IF((VLOOKUP(Table1[[#This Row],[SKU]],'[1]All Skus'!$A:$AJ,2,FALSE))="AKG",(VLOOKUP(Table1[[#This Row],[SKU]],'[1]All Skus'!$A:$AJ,7,FALSE)),""))</f>
        <v>0</v>
      </c>
      <c r="G104" s="16" t="str">
        <f>(IF((VLOOKUP(Table1[[#This Row],[SKU]],'[1]All Skus'!$A:$AJ,2,FALSE))="AKG",(VLOOKUP(Table1[[#This Row],[SKU]],'[1]All Skus'!$A:$AJ,8,FALSE)),""))</f>
        <v>Gooseneck Microphone</v>
      </c>
      <c r="H104" s="17" t="str">
        <f>(IF((VLOOKUP(Table1[[#This Row],[SKU]],'[1]All Skus'!$A:$AJ,2,FALSE))="AKG",(VLOOKUP(Table1[[#This Row],[SKU]],'[1]All Skus'!$A:$AJ,9,FALSE)),""))</f>
        <v>Elegant floor stand, rugged all-metal gooseneck module, XLR connector on a 10m cable</v>
      </c>
      <c r="I104" s="18">
        <f>(IF((VLOOKUP(Table1[[#This Row],[SKU]],'[1]All Skus'!$A:$AJ,2,FALSE))="AKG",(VLOOKUP(Table1[[#This Row],[SKU]],'[1]All Skus'!$A:$AJ,10,FALSE)),""))</f>
        <v>750.13869999999997</v>
      </c>
      <c r="J104" s="19">
        <f>(IF((VLOOKUP(Table1[[#This Row],[SKU]],'[1]All Skus'!$A:$AJ,2,FALSE))="AKG",(VLOOKUP(Table1[[#This Row],[SKU]],'[1]All Skus'!$A:$AJ,22,FALSE)),""))</f>
        <v>2.88</v>
      </c>
      <c r="K104" s="19" t="str">
        <f>(IF((VLOOKUP(Table1[[#This Row],[SKU]],'[1]All Skus'!$A:$AJ,2,FALSE))="AKG",(VLOOKUP(Table1[[#This Row],[SKU]],'[1]All Skus'!$A:$AJ,23,FALSE)),""))</f>
        <v>TW</v>
      </c>
      <c r="L104" s="20" t="str">
        <f>HYPERLINK((IF((VLOOKUP(Table1[[#This Row],[SKU]],'[1]All Skus'!$A:$AJ,2,FALSE))="AKG",(VLOOKUP(Table1[[#This Row],[SKU]],'[1]All Skus'!$A:$AJ,24,FALSE)),"")))</f>
        <v>Compliant</v>
      </c>
    </row>
    <row r="105" spans="1:12" ht="40.799999999999997" customHeight="1" x14ac:dyDescent="0.3">
      <c r="A105" s="22" t="s">
        <v>114</v>
      </c>
      <c r="B105" s="14" t="str">
        <f>(IF((VLOOKUP(Table1[[#This Row],[SKU]],'[1]All Skus'!$A:$AJ,2,FALSE))="AKG",(VLOOKUP(Table1[[#This Row],[SKU]],'[1]All Skus'!$A:$AJ,3,FALSE)), ""))</f>
        <v>Installed</v>
      </c>
      <c r="C105" s="15" t="str">
        <f>(IF((VLOOKUP(Table1[[#This Row],[SKU]],'[1]All Skus'!$A:$AJ,2,FALSE))="AKG",(VLOOKUP(Table1[[#This Row],[SKU]],'[1]All Skus'!$A:$AJ,4,FALSE)),""))</f>
        <v>CGN331E</v>
      </c>
      <c r="D105" s="15" t="str">
        <f>(IF((VLOOKUP(Table1[[#This Row],[SKU]],'[1]All Skus'!$A:$AJ,2,FALSE))="AKG",(VLOOKUP(Table1[[#This Row],[SKU]],'[1]All Skus'!$A:$AJ,5,FALSE)),""))</f>
        <v>AT510000</v>
      </c>
      <c r="E105" s="15">
        <f>(IF((VLOOKUP(Table1[[#This Row],[SKU]],'[1]All Skus'!$A:$AJ,2,FALSE))="AKG",(VLOOKUP(Table1[[#This Row],[SKU]],'[1]All Skus'!$A:$AJ,6,FALSE)),""))</f>
        <v>0</v>
      </c>
      <c r="F105" s="15">
        <f>(IF((VLOOKUP(Table1[[#This Row],[SKU]],'[1]All Skus'!$A:$AJ,2,FALSE))="AKG",(VLOOKUP(Table1[[#This Row],[SKU]],'[1]All Skus'!$A:$AJ,7,FALSE)),""))</f>
        <v>0</v>
      </c>
      <c r="G105" s="16" t="str">
        <f>(IF((VLOOKUP(Table1[[#This Row],[SKU]],'[1]All Skus'!$A:$AJ,2,FALSE))="AKG",(VLOOKUP(Table1[[#This Row],[SKU]],'[1]All Skus'!$A:$AJ,8,FALSE)),""))</f>
        <v>Gooseneck Microphone</v>
      </c>
      <c r="H105" s="17" t="str">
        <f>(IF((VLOOKUP(Table1[[#This Row],[SKU]],'[1]All Skus'!$A:$AJ,2,FALSE))="AKG",(VLOOKUP(Table1[[#This Row],[SKU]],'[1]All Skus'!$A:$AJ,9,FALSE)),""))</f>
        <v>DAM Set, consisting of CK31, W30, GN30E</v>
      </c>
      <c r="I105" s="18">
        <f>(IF((VLOOKUP(Table1[[#This Row],[SKU]],'[1]All Skus'!$A:$AJ,2,FALSE))="AKG",(VLOOKUP(Table1[[#This Row],[SKU]],'[1]All Skus'!$A:$AJ,10,FALSE)),""))</f>
        <v>368.06019999999995</v>
      </c>
      <c r="J105" s="19">
        <f>(IF((VLOOKUP(Table1[[#This Row],[SKU]],'[1]All Skus'!$A:$AJ,2,FALSE))="AKG",(VLOOKUP(Table1[[#This Row],[SKU]],'[1]All Skus'!$A:$AJ,22,FALSE)),""))</f>
        <v>2</v>
      </c>
      <c r="K105" s="19" t="str">
        <f>(IF((VLOOKUP(Table1[[#This Row],[SKU]],'[1]All Skus'!$A:$AJ,2,FALSE))="AKG",(VLOOKUP(Table1[[#This Row],[SKU]],'[1]All Skus'!$A:$AJ,23,FALSE)),""))</f>
        <v>TW</v>
      </c>
      <c r="L105" s="20" t="str">
        <f>HYPERLINK((IF((VLOOKUP(Table1[[#This Row],[SKU]],'[1]All Skus'!$A:$AJ,2,FALSE))="AKG",(VLOOKUP(Table1[[#This Row],[SKU]],'[1]All Skus'!$A:$AJ,24,FALSE)),"")))</f>
        <v>Compliant</v>
      </c>
    </row>
    <row r="106" spans="1:12" ht="40.799999999999997" customHeight="1" x14ac:dyDescent="0.3">
      <c r="A106" s="22" t="s">
        <v>115</v>
      </c>
      <c r="B106" s="14" t="str">
        <f>(IF((VLOOKUP(Table1[[#This Row],[SKU]],'[1]All Skus'!$A:$AJ,2,FALSE))="AKG",(VLOOKUP(Table1[[#This Row],[SKU]],'[1]All Skus'!$A:$AJ,3,FALSE)), ""))</f>
        <v>Installed</v>
      </c>
      <c r="C106" s="15" t="str">
        <f>(IF((VLOOKUP(Table1[[#This Row],[SKU]],'[1]All Skus'!$A:$AJ,2,FALSE))="AKG",(VLOOKUP(Table1[[#This Row],[SKU]],'[1]All Skus'!$A:$AJ,4,FALSE)),""))</f>
        <v>CGN341E DAM+ SET</v>
      </c>
      <c r="D106" s="15" t="str">
        <f>(IF((VLOOKUP(Table1[[#This Row],[SKU]],'[1]All Skus'!$A:$AJ,2,FALSE))="AKG",(VLOOKUP(Table1[[#This Row],[SKU]],'[1]All Skus'!$A:$AJ,5,FALSE)),""))</f>
        <v>AT510000</v>
      </c>
      <c r="E106" s="15">
        <f>(IF((VLOOKUP(Table1[[#This Row],[SKU]],'[1]All Skus'!$A:$AJ,2,FALSE))="AKG",(VLOOKUP(Table1[[#This Row],[SKU]],'[1]All Skus'!$A:$AJ,6,FALSE)),""))</f>
        <v>0</v>
      </c>
      <c r="F106" s="15">
        <f>(IF((VLOOKUP(Table1[[#This Row],[SKU]],'[1]All Skus'!$A:$AJ,2,FALSE))="AKG",(VLOOKUP(Table1[[#This Row],[SKU]],'[1]All Skus'!$A:$AJ,7,FALSE)),""))</f>
        <v>0</v>
      </c>
      <c r="G106" s="16" t="str">
        <f>(IF((VLOOKUP(Table1[[#This Row],[SKU]],'[1]All Skus'!$A:$AJ,2,FALSE))="AKG",(VLOOKUP(Table1[[#This Row],[SKU]],'[1]All Skus'!$A:$AJ,8,FALSE)),""))</f>
        <v>Gooseneck Microphone</v>
      </c>
      <c r="H106" s="17" t="str">
        <f>(IF((VLOOKUP(Table1[[#This Row],[SKU]],'[1]All Skus'!$A:$AJ,2,FALSE))="AKG",(VLOOKUP(Table1[[#This Row],[SKU]],'[1]All Skus'!$A:$AJ,9,FALSE)),""))</f>
        <v>DAM+ Set, consisting of CK41, W40M, GN30M, PAEM</v>
      </c>
      <c r="I106" s="18">
        <f>(IF((VLOOKUP(Table1[[#This Row],[SKU]],'[1]All Skus'!$A:$AJ,2,FALSE))="AKG",(VLOOKUP(Table1[[#This Row],[SKU]],'[1]All Skus'!$A:$AJ,10,FALSE)),""))</f>
        <v>482.68889999999999</v>
      </c>
      <c r="J106" s="19">
        <f>(IF((VLOOKUP(Table1[[#This Row],[SKU]],'[1]All Skus'!$A:$AJ,2,FALSE))="AKG",(VLOOKUP(Table1[[#This Row],[SKU]],'[1]All Skus'!$A:$AJ,22,FALSE)),""))</f>
        <v>2</v>
      </c>
      <c r="K106" s="19" t="str">
        <f>(IF((VLOOKUP(Table1[[#This Row],[SKU]],'[1]All Skus'!$A:$AJ,2,FALSE))="AKG",(VLOOKUP(Table1[[#This Row],[SKU]],'[1]All Skus'!$A:$AJ,23,FALSE)),""))</f>
        <v>TW</v>
      </c>
      <c r="L106" s="20" t="str">
        <f>HYPERLINK((IF((VLOOKUP(Table1[[#This Row],[SKU]],'[1]All Skus'!$A:$AJ,2,FALSE))="AKG",(VLOOKUP(Table1[[#This Row],[SKU]],'[1]All Skus'!$A:$AJ,24,FALSE)),"")))</f>
        <v>Compliant</v>
      </c>
    </row>
    <row r="107" spans="1:12" ht="40.799999999999997" customHeight="1" x14ac:dyDescent="0.3">
      <c r="A107" s="22" t="s">
        <v>116</v>
      </c>
      <c r="B107" s="14" t="str">
        <f>(IF((VLOOKUP(Table1[[#This Row],[SKU]],'[1]All Skus'!$A:$AJ,2,FALSE))="AKG",(VLOOKUP(Table1[[#This Row],[SKU]],'[1]All Skus'!$A:$AJ,3,FALSE)), ""))</f>
        <v>Installed</v>
      </c>
      <c r="C107" s="15" t="str">
        <f>(IF((VLOOKUP(Table1[[#This Row],[SKU]],'[1]All Skus'!$A:$AJ,2,FALSE))="AKG",(VLOOKUP(Table1[[#This Row],[SKU]],'[1]All Skus'!$A:$AJ,4,FALSE)),""))</f>
        <v>CGN321STS</v>
      </c>
      <c r="D107" s="15" t="str">
        <f>(IF((VLOOKUP(Table1[[#This Row],[SKU]],'[1]All Skus'!$A:$AJ,2,FALSE))="AKG",(VLOOKUP(Table1[[#This Row],[SKU]],'[1]All Skus'!$A:$AJ,5,FALSE)),""))</f>
        <v>AT510000</v>
      </c>
      <c r="E107" s="15">
        <f>(IF((VLOOKUP(Table1[[#This Row],[SKU]],'[1]All Skus'!$A:$AJ,2,FALSE))="AKG",(VLOOKUP(Table1[[#This Row],[SKU]],'[1]All Skus'!$A:$AJ,6,FALSE)),""))</f>
        <v>0</v>
      </c>
      <c r="F107" s="15">
        <f>(IF((VLOOKUP(Table1[[#This Row],[SKU]],'[1]All Skus'!$A:$AJ,2,FALSE))="AKG",(VLOOKUP(Table1[[#This Row],[SKU]],'[1]All Skus'!$A:$AJ,7,FALSE)),""))</f>
        <v>0</v>
      </c>
      <c r="G107" s="16" t="str">
        <f>(IF((VLOOKUP(Table1[[#This Row],[SKU]],'[1]All Skus'!$A:$AJ,2,FALSE))="AKG",(VLOOKUP(Table1[[#This Row],[SKU]],'[1]All Skus'!$A:$AJ,8,FALSE)),""))</f>
        <v>Tabletop</v>
      </c>
      <c r="H107" s="17" t="str">
        <f>(IF((VLOOKUP(Table1[[#This Row],[SKU]],'[1]All Skus'!$A:$AJ,2,FALSE))="AKG",(VLOOKUP(Table1[[#This Row],[SKU]],'[1]All Skus'!$A:$AJ,9,FALSE)),""))</f>
        <v>Professional tabletop microphone set</v>
      </c>
      <c r="I107" s="18">
        <f>(IF((VLOOKUP(Table1[[#This Row],[SKU]],'[1]All Skus'!$A:$AJ,2,FALSE))="AKG",(VLOOKUP(Table1[[#This Row],[SKU]],'[1]All Skus'!$A:$AJ,10,FALSE)),""))</f>
        <v>406.27319999999997</v>
      </c>
      <c r="J107" s="19">
        <f>(IF((VLOOKUP(Table1[[#This Row],[SKU]],'[1]All Skus'!$A:$AJ,2,FALSE))="AKG",(VLOOKUP(Table1[[#This Row],[SKU]],'[1]All Skus'!$A:$AJ,22,FALSE)),""))</f>
        <v>6</v>
      </c>
      <c r="K107" s="19" t="str">
        <f>(IF((VLOOKUP(Table1[[#This Row],[SKU]],'[1]All Skus'!$A:$AJ,2,FALSE))="AKG",(VLOOKUP(Table1[[#This Row],[SKU]],'[1]All Skus'!$A:$AJ,23,FALSE)),""))</f>
        <v>PH</v>
      </c>
      <c r="L107" s="20" t="str">
        <f>HYPERLINK((IF((VLOOKUP(Table1[[#This Row],[SKU]],'[1]All Skus'!$A:$AJ,2,FALSE))="AKG",(VLOOKUP(Table1[[#This Row],[SKU]],'[1]All Skus'!$A:$AJ,24,FALSE)),"")))</f>
        <v>Non Compliant</v>
      </c>
    </row>
    <row r="108" spans="1:12" ht="40.799999999999997" customHeight="1" x14ac:dyDescent="0.3">
      <c r="A108" s="22" t="s">
        <v>117</v>
      </c>
      <c r="B108" s="14" t="str">
        <f>(IF((VLOOKUP(Table1[[#This Row],[SKU]],'[1]All Skus'!$A:$AJ,2,FALSE))="AKG",(VLOOKUP(Table1[[#This Row],[SKU]],'[1]All Skus'!$A:$AJ,3,FALSE)), ""))</f>
        <v>Installed</v>
      </c>
      <c r="C108" s="15" t="str">
        <f>(IF((VLOOKUP(Table1[[#This Row],[SKU]],'[1]All Skus'!$A:$AJ,2,FALSE))="AKG",(VLOOKUP(Table1[[#This Row],[SKU]],'[1]All Skus'!$A:$AJ,4,FALSE)),""))</f>
        <v>CGN521STS</v>
      </c>
      <c r="D108" s="15" t="str">
        <f>(IF((VLOOKUP(Table1[[#This Row],[SKU]],'[1]All Skus'!$A:$AJ,2,FALSE))="AKG",(VLOOKUP(Table1[[#This Row],[SKU]],'[1]All Skus'!$A:$AJ,5,FALSE)),""))</f>
        <v>AT510000</v>
      </c>
      <c r="E108" s="15">
        <f>(IF((VLOOKUP(Table1[[#This Row],[SKU]],'[1]All Skus'!$A:$AJ,2,FALSE))="AKG",(VLOOKUP(Table1[[#This Row],[SKU]],'[1]All Skus'!$A:$AJ,6,FALSE)),""))</f>
        <v>0</v>
      </c>
      <c r="F108" s="15">
        <f>(IF((VLOOKUP(Table1[[#This Row],[SKU]],'[1]All Skus'!$A:$AJ,2,FALSE))="AKG",(VLOOKUP(Table1[[#This Row],[SKU]],'[1]All Skus'!$A:$AJ,7,FALSE)),""))</f>
        <v>0</v>
      </c>
      <c r="G108" s="16" t="str">
        <f>(IF((VLOOKUP(Table1[[#This Row],[SKU]],'[1]All Skus'!$A:$AJ,2,FALSE))="AKG",(VLOOKUP(Table1[[#This Row],[SKU]],'[1]All Skus'!$A:$AJ,8,FALSE)),""))</f>
        <v>Tabletop</v>
      </c>
      <c r="H108" s="17" t="str">
        <f>(IF((VLOOKUP(Table1[[#This Row],[SKU]],'[1]All Skus'!$A:$AJ,2,FALSE))="AKG",(VLOOKUP(Table1[[#This Row],[SKU]],'[1]All Skus'!$A:$AJ,9,FALSE)),""))</f>
        <v>Professional tabletop microphone set</v>
      </c>
      <c r="I108" s="18">
        <f>(IF((VLOOKUP(Table1[[#This Row],[SKU]],'[1]All Skus'!$A:$AJ,2,FALSE))="AKG",(VLOOKUP(Table1[[#This Row],[SKU]],'[1]All Skus'!$A:$AJ,10,FALSE)),""))</f>
        <v>431.74510000000004</v>
      </c>
      <c r="J108" s="19">
        <f>(IF((VLOOKUP(Table1[[#This Row],[SKU]],'[1]All Skus'!$A:$AJ,2,FALSE))="AKG",(VLOOKUP(Table1[[#This Row],[SKU]],'[1]All Skus'!$A:$AJ,22,FALSE)),""))</f>
        <v>0</v>
      </c>
      <c r="K108" s="19" t="str">
        <f>(IF((VLOOKUP(Table1[[#This Row],[SKU]],'[1]All Skus'!$A:$AJ,2,FALSE))="AKG",(VLOOKUP(Table1[[#This Row],[SKU]],'[1]All Skus'!$A:$AJ,23,FALSE)),""))</f>
        <v>PH</v>
      </c>
      <c r="L108" s="20" t="str">
        <f>HYPERLINK((IF((VLOOKUP(Table1[[#This Row],[SKU]],'[1]All Skus'!$A:$AJ,2,FALSE))="AKG",(VLOOKUP(Table1[[#This Row],[SKU]],'[1]All Skus'!$A:$AJ,24,FALSE)),"")))</f>
        <v>Non Compliant</v>
      </c>
    </row>
    <row r="109" spans="1:12" ht="40.799999999999997" customHeight="1" x14ac:dyDescent="0.3">
      <c r="A109" s="13" t="s">
        <v>118</v>
      </c>
      <c r="B109" s="14" t="str">
        <f>(IF((VLOOKUP(Table1[[#This Row],[SKU]],'[1]All Skus'!$A:$AJ,2,FALSE))="AKG",(VLOOKUP(Table1[[#This Row],[SKU]],'[1]All Skus'!$A:$AJ,3,FALSE)), ""))</f>
        <v>Installed</v>
      </c>
      <c r="C109" s="15" t="str">
        <f>(IF((VLOOKUP(Table1[[#This Row],[SKU]],'[1]All Skus'!$A:$AJ,2,FALSE))="AKG",(VLOOKUP(Table1[[#This Row],[SKU]],'[1]All Skus'!$A:$AJ,4,FALSE)),""))</f>
        <v>STS DAM+</v>
      </c>
      <c r="D109" s="15" t="str">
        <f>(IF((VLOOKUP(Table1[[#This Row],[SKU]],'[1]All Skus'!$A:$AJ,2,FALSE))="AKG",(VLOOKUP(Table1[[#This Row],[SKU]],'[1]All Skus'!$A:$AJ,5,FALSE)),""))</f>
        <v>AT510000</v>
      </c>
      <c r="E109" s="15">
        <f>(IF((VLOOKUP(Table1[[#This Row],[SKU]],'[1]All Skus'!$A:$AJ,2,FALSE))="AKG",(VLOOKUP(Table1[[#This Row],[SKU]],'[1]All Skus'!$A:$AJ,6,FALSE)),""))</f>
        <v>0</v>
      </c>
      <c r="F109" s="15">
        <f>(IF((VLOOKUP(Table1[[#This Row],[SKU]],'[1]All Skus'!$A:$AJ,2,FALSE))="AKG",(VLOOKUP(Table1[[#This Row],[SKU]],'[1]All Skus'!$A:$AJ,7,FALSE)),""))</f>
        <v>0</v>
      </c>
      <c r="G109" s="16" t="str">
        <f>(IF((VLOOKUP(Table1[[#This Row],[SKU]],'[1]All Skus'!$A:$AJ,2,FALSE))="AKG",(VLOOKUP(Table1[[#This Row],[SKU]],'[1]All Skus'!$A:$AJ,8,FALSE)),""))</f>
        <v>Tabletop</v>
      </c>
      <c r="H109" s="17" t="str">
        <f>(IF((VLOOKUP(Table1[[#This Row],[SKU]],'[1]All Skus'!$A:$AJ,2,FALSE))="AKG",(VLOOKUP(Table1[[#This Row],[SKU]],'[1]All Skus'!$A:$AJ,9,FALSE)),""))</f>
        <v>Professional Tabletop Stand for use with DAM+ modules and derivates; for use with GN15/30/50 M goosenecks only.</v>
      </c>
      <c r="I109" s="18">
        <f>(IF((VLOOKUP(Table1[[#This Row],[SKU]],'[1]All Skus'!$A:$AJ,2,FALSE))="AKG",(VLOOKUP(Table1[[#This Row],[SKU]],'[1]All Skus'!$A:$AJ,10,FALSE)),""))</f>
        <v>406.27319999999997</v>
      </c>
      <c r="J109" s="19">
        <f>(IF((VLOOKUP(Table1[[#This Row],[SKU]],'[1]All Skus'!$A:$AJ,2,FALSE))="AKG",(VLOOKUP(Table1[[#This Row],[SKU]],'[1]All Skus'!$A:$AJ,22,FALSE)),""))</f>
        <v>13.5</v>
      </c>
      <c r="K109" s="19" t="str">
        <f>(IF((VLOOKUP(Table1[[#This Row],[SKU]],'[1]All Skus'!$A:$AJ,2,FALSE))="AKG",(VLOOKUP(Table1[[#This Row],[SKU]],'[1]All Skus'!$A:$AJ,23,FALSE)),""))</f>
        <v>PH</v>
      </c>
      <c r="L109" s="20" t="str">
        <f>HYPERLINK((IF((VLOOKUP(Table1[[#This Row],[SKU]],'[1]All Skus'!$A:$AJ,2,FALSE))="AKG",(VLOOKUP(Table1[[#This Row],[SKU]],'[1]All Skus'!$A:$AJ,24,FALSE)),"")))</f>
        <v>Non Compliant</v>
      </c>
    </row>
    <row r="110" spans="1:12" ht="40.799999999999997" customHeight="1" x14ac:dyDescent="0.3">
      <c r="A110" s="13" t="s">
        <v>119</v>
      </c>
      <c r="B110" s="14" t="str">
        <f>(IF((VLOOKUP(Table1[[#This Row],[SKU]],'[1]All Skus'!$A:$AJ,2,FALSE))="AKG",(VLOOKUP(Table1[[#This Row],[SKU]],'[1]All Skus'!$A:$AJ,3,FALSE)), ""))</f>
        <v xml:space="preserve">OS OEM FG MIC </v>
      </c>
      <c r="C110" s="15" t="str">
        <f>(IF((VLOOKUP(Table1[[#This Row],[SKU]],'[1]All Skus'!$A:$AJ,2,FALSE))="AKG",(VLOOKUP(Table1[[#This Row],[SKU]],'[1]All Skus'!$A:$AJ,4,FALSE)),""))</f>
        <v>STS DAM+ WL</v>
      </c>
      <c r="D110" s="15">
        <f>(IF((VLOOKUP(Table1[[#This Row],[SKU]],'[1]All Skus'!$A:$AJ,2,FALSE))="AKG",(VLOOKUP(Table1[[#This Row],[SKU]],'[1]All Skus'!$A:$AJ,5,FALSE)),""))</f>
        <v>0</v>
      </c>
      <c r="E110" s="15">
        <f>(IF((VLOOKUP(Table1[[#This Row],[SKU]],'[1]All Skus'!$A:$AJ,2,FALSE))="AKG",(VLOOKUP(Table1[[#This Row],[SKU]],'[1]All Skus'!$A:$AJ,6,FALSE)),""))</f>
        <v>0</v>
      </c>
      <c r="F110" s="15">
        <f>(IF((VLOOKUP(Table1[[#This Row],[SKU]],'[1]All Skus'!$A:$AJ,2,FALSE))="AKG",(VLOOKUP(Table1[[#This Row],[SKU]],'[1]All Skus'!$A:$AJ,7,FALSE)),""))</f>
        <v>0</v>
      </c>
      <c r="G110" s="16" t="str">
        <f>(IF((VLOOKUP(Table1[[#This Row],[SKU]],'[1]All Skus'!$A:$AJ,2,FALSE))="AKG",(VLOOKUP(Table1[[#This Row],[SKU]],'[1]All Skus'!$A:$AJ,8,FALSE)),""))</f>
        <v>Accessories</v>
      </c>
      <c r="H110" s="17" t="str">
        <f>(IF((VLOOKUP(Table1[[#This Row],[SKU]],'[1]All Skus'!$A:$AJ,2,FALSE))="AKG",(VLOOKUP(Table1[[#This Row],[SKU]],'[1]All Skus'!$A:$AJ,9,FALSE)),""))</f>
        <v xml:space="preserve">OS OEM FG MIC </v>
      </c>
      <c r="I110" s="18">
        <f>(IF((VLOOKUP(Table1[[#This Row],[SKU]],'[1]All Skus'!$A:$AJ,2,FALSE))="AKG",(VLOOKUP(Table1[[#This Row],[SKU]],'[1]All Skus'!$A:$AJ,10,FALSE)),""))</f>
        <v>484</v>
      </c>
      <c r="J110" s="19">
        <f>(IF((VLOOKUP(Table1[[#This Row],[SKU]],'[1]All Skus'!$A:$AJ,2,FALSE))="AKG",(VLOOKUP(Table1[[#This Row],[SKU]],'[1]All Skus'!$A:$AJ,22,FALSE)),""))</f>
        <v>7</v>
      </c>
      <c r="K110" s="19" t="str">
        <f>(IF((VLOOKUP(Table1[[#This Row],[SKU]],'[1]All Skus'!$A:$AJ,2,FALSE))="AKG",(VLOOKUP(Table1[[#This Row],[SKU]],'[1]All Skus'!$A:$AJ,23,FALSE)),""))</f>
        <v>CN</v>
      </c>
      <c r="L110" s="20" t="str">
        <f>HYPERLINK((IF((VLOOKUP(Table1[[#This Row],[SKU]],'[1]All Skus'!$A:$AJ,2,FALSE))="AKG",(VLOOKUP(Table1[[#This Row],[SKU]],'[1]All Skus'!$A:$AJ,24,FALSE)),"")))</f>
        <v>Non Compliant</v>
      </c>
    </row>
    <row r="111" spans="1:12" ht="40.799999999999997" customHeight="1" x14ac:dyDescent="0.3">
      <c r="A111" s="13" t="s">
        <v>120</v>
      </c>
      <c r="B111" s="14" t="str">
        <f>(IF((VLOOKUP(Table1[[#This Row],[SKU]],'[1]All Skus'!$A:$AJ,2,FALSE))="AKG",(VLOOKUP(Table1[[#This Row],[SKU]],'[1]All Skus'!$A:$AJ,3,FALSE)), ""))</f>
        <v>Installed</v>
      </c>
      <c r="C111" s="15" t="str">
        <f>(IF((VLOOKUP(Table1[[#This Row],[SKU]],'[1]All Skus'!$A:$AJ,2,FALSE))="AKG",(VLOOKUP(Table1[[#This Row],[SKU]],'[1]All Skus'!$A:$AJ,4,FALSE)),""))</f>
        <v>ST6</v>
      </c>
      <c r="D111" s="15" t="str">
        <f>(IF((VLOOKUP(Table1[[#This Row],[SKU]],'[1]All Skus'!$A:$AJ,2,FALSE))="AKG",(VLOOKUP(Table1[[#This Row],[SKU]],'[1]All Skus'!$A:$AJ,5,FALSE)),""))</f>
        <v>AT510000</v>
      </c>
      <c r="E111" s="15">
        <f>(IF((VLOOKUP(Table1[[#This Row],[SKU]],'[1]All Skus'!$A:$AJ,2,FALSE))="AKG",(VLOOKUP(Table1[[#This Row],[SKU]],'[1]All Skus'!$A:$AJ,6,FALSE)),""))</f>
        <v>0</v>
      </c>
      <c r="F111" s="15">
        <f>(IF((VLOOKUP(Table1[[#This Row],[SKU]],'[1]All Skus'!$A:$AJ,2,FALSE))="AKG",(VLOOKUP(Table1[[#This Row],[SKU]],'[1]All Skus'!$A:$AJ,7,FALSE)),""))</f>
        <v>0</v>
      </c>
      <c r="G111" s="16" t="str">
        <f>(IF((VLOOKUP(Table1[[#This Row],[SKU]],'[1]All Skus'!$A:$AJ,2,FALSE))="AKG",(VLOOKUP(Table1[[#This Row],[SKU]],'[1]All Skus'!$A:$AJ,8,FALSE)),""))</f>
        <v>Tabletop</v>
      </c>
      <c r="H111" s="17" t="str">
        <f>(IF((VLOOKUP(Table1[[#This Row],[SKU]],'[1]All Skus'!$A:$AJ,2,FALSE))="AKG",(VLOOKUP(Table1[[#This Row],[SKU]],'[1]All Skus'!$A:$AJ,9,FALSE)),""))</f>
        <v>Professional Tabletop Stand for use with all 3 pin XLR microphones</v>
      </c>
      <c r="I111" s="18">
        <f>(IF((VLOOKUP(Table1[[#This Row],[SKU]],'[1]All Skus'!$A:$AJ,2,FALSE))="AKG",(VLOOKUP(Table1[[#This Row],[SKU]],'[1]All Skus'!$A:$AJ,10,FALSE)),""))</f>
        <v>164.2953</v>
      </c>
      <c r="J111" s="19">
        <f>(IF((VLOOKUP(Table1[[#This Row],[SKU]],'[1]All Skus'!$A:$AJ,2,FALSE))="AKG",(VLOOKUP(Table1[[#This Row],[SKU]],'[1]All Skus'!$A:$AJ,22,FALSE)),""))</f>
        <v>13.5</v>
      </c>
      <c r="K111" s="19" t="str">
        <f>(IF((VLOOKUP(Table1[[#This Row],[SKU]],'[1]All Skus'!$A:$AJ,2,FALSE))="AKG",(VLOOKUP(Table1[[#This Row],[SKU]],'[1]All Skus'!$A:$AJ,23,FALSE)),""))</f>
        <v>PH</v>
      </c>
      <c r="L111" s="20" t="str">
        <f>HYPERLINK((IF((VLOOKUP(Table1[[#This Row],[SKU]],'[1]All Skus'!$A:$AJ,2,FALSE))="AKG",(VLOOKUP(Table1[[#This Row],[SKU]],'[1]All Skus'!$A:$AJ,24,FALSE)),"")))</f>
        <v>Non Compliant</v>
      </c>
    </row>
    <row r="112" spans="1:12" ht="40.799999999999997" customHeight="1" x14ac:dyDescent="0.3">
      <c r="A112" s="13" t="s">
        <v>121</v>
      </c>
      <c r="B112" s="14" t="str">
        <f>(IF((VLOOKUP(Table1[[#This Row],[SKU]],'[1]All Skus'!$A:$AJ,2,FALSE))="AKG",(VLOOKUP(Table1[[#This Row],[SKU]],'[1]All Skus'!$A:$AJ,3,FALSE)), ""))</f>
        <v>Installed</v>
      </c>
      <c r="C112" s="15" t="str">
        <f>(IF((VLOOKUP(Table1[[#This Row],[SKU]],'[1]All Skus'!$A:$AJ,2,FALSE))="AKG",(VLOOKUP(Table1[[#This Row],[SKU]],'[1]All Skus'!$A:$AJ,4,FALSE)),""))</f>
        <v>CK31</v>
      </c>
      <c r="D112" s="15" t="str">
        <f>(IF((VLOOKUP(Table1[[#This Row],[SKU]],'[1]All Skus'!$A:$AJ,2,FALSE))="AKG",(VLOOKUP(Table1[[#This Row],[SKU]],'[1]All Skus'!$A:$AJ,5,FALSE)),""))</f>
        <v>AT510000</v>
      </c>
      <c r="E112" s="15">
        <f>(IF((VLOOKUP(Table1[[#This Row],[SKU]],'[1]All Skus'!$A:$AJ,2,FALSE))="AKG",(VLOOKUP(Table1[[#This Row],[SKU]],'[1]All Skus'!$A:$AJ,6,FALSE)),""))</f>
        <v>0</v>
      </c>
      <c r="F112" s="15">
        <f>(IF((VLOOKUP(Table1[[#This Row],[SKU]],'[1]All Skus'!$A:$AJ,2,FALSE))="AKG",(VLOOKUP(Table1[[#This Row],[SKU]],'[1]All Skus'!$A:$AJ,7,FALSE)),""))</f>
        <v>0</v>
      </c>
      <c r="G112" s="16" t="str">
        <f>(IF((VLOOKUP(Table1[[#This Row],[SKU]],'[1]All Skus'!$A:$AJ,2,FALSE))="AKG",(VLOOKUP(Table1[[#This Row],[SKU]],'[1]All Skus'!$A:$AJ,8,FALSE)),""))</f>
        <v>Capsule</v>
      </c>
      <c r="H112" s="17" t="str">
        <f>(IF((VLOOKUP(Table1[[#This Row],[SKU]],'[1]All Skus'!$A:$AJ,2,FALSE))="AKG",(VLOOKUP(Table1[[#This Row],[SKU]],'[1]All Skus'!$A:$AJ,9,FALSE)),""))</f>
        <v>Screw-on cardioid microphone capsule module, only for GN / HM modules, W30 windscreen included</v>
      </c>
      <c r="I112" s="18">
        <f>(IF((VLOOKUP(Table1[[#This Row],[SKU]],'[1]All Skus'!$A:$AJ,2,FALSE))="AKG",(VLOOKUP(Table1[[#This Row],[SKU]],'[1]All Skus'!$A:$AJ,10,FALSE)),""))</f>
        <v>162.9151</v>
      </c>
      <c r="J112" s="19">
        <f>(IF((VLOOKUP(Table1[[#This Row],[SKU]],'[1]All Skus'!$A:$AJ,2,FALSE))="AKG",(VLOOKUP(Table1[[#This Row],[SKU]],'[1]All Skus'!$A:$AJ,22,FALSE)),""))</f>
        <v>2</v>
      </c>
      <c r="K112" s="19" t="str">
        <f>(IF((VLOOKUP(Table1[[#This Row],[SKU]],'[1]All Skus'!$A:$AJ,2,FALSE))="AKG",(VLOOKUP(Table1[[#This Row],[SKU]],'[1]All Skus'!$A:$AJ,23,FALSE)),""))</f>
        <v>CN</v>
      </c>
      <c r="L112" s="20" t="str">
        <f>HYPERLINK((IF((VLOOKUP(Table1[[#This Row],[SKU]],'[1]All Skus'!$A:$AJ,2,FALSE))="AKG",(VLOOKUP(Table1[[#This Row],[SKU]],'[1]All Skus'!$A:$AJ,24,FALSE)),"")))</f>
        <v>Non Compliant</v>
      </c>
    </row>
    <row r="113" spans="1:12" ht="40.799999999999997" customHeight="1" x14ac:dyDescent="0.3">
      <c r="A113" s="13" t="s">
        <v>122</v>
      </c>
      <c r="B113" s="14" t="str">
        <f>(IF((VLOOKUP(Table1[[#This Row],[SKU]],'[1]All Skus'!$A:$AJ,2,FALSE))="AKG",(VLOOKUP(Table1[[#This Row],[SKU]],'[1]All Skus'!$A:$AJ,3,FALSE)), ""))</f>
        <v>Installed</v>
      </c>
      <c r="C113" s="15" t="str">
        <f>(IF((VLOOKUP(Table1[[#This Row],[SKU]],'[1]All Skus'!$A:$AJ,2,FALSE))="AKG",(VLOOKUP(Table1[[#This Row],[SKU]],'[1]All Skus'!$A:$AJ,4,FALSE)),""))</f>
        <v>CK33</v>
      </c>
      <c r="D113" s="15" t="str">
        <f>(IF((VLOOKUP(Table1[[#This Row],[SKU]],'[1]All Skus'!$A:$AJ,2,FALSE))="AKG",(VLOOKUP(Table1[[#This Row],[SKU]],'[1]All Skus'!$A:$AJ,5,FALSE)),""))</f>
        <v>AT510000</v>
      </c>
      <c r="E113" s="15">
        <f>(IF((VLOOKUP(Table1[[#This Row],[SKU]],'[1]All Skus'!$A:$AJ,2,FALSE))="AKG",(VLOOKUP(Table1[[#This Row],[SKU]],'[1]All Skus'!$A:$AJ,6,FALSE)),""))</f>
        <v>0</v>
      </c>
      <c r="F113" s="15">
        <f>(IF((VLOOKUP(Table1[[#This Row],[SKU]],'[1]All Skus'!$A:$AJ,2,FALSE))="AKG",(VLOOKUP(Table1[[#This Row],[SKU]],'[1]All Skus'!$A:$AJ,7,FALSE)),""))</f>
        <v>0</v>
      </c>
      <c r="G113" s="16" t="str">
        <f>(IF((VLOOKUP(Table1[[#This Row],[SKU]],'[1]All Skus'!$A:$AJ,2,FALSE))="AKG",(VLOOKUP(Table1[[#This Row],[SKU]],'[1]All Skus'!$A:$AJ,8,FALSE)),""))</f>
        <v>Capsule</v>
      </c>
      <c r="H113" s="17" t="str">
        <f>(IF((VLOOKUP(Table1[[#This Row],[SKU]],'[1]All Skus'!$A:$AJ,2,FALSE))="AKG",(VLOOKUP(Table1[[#This Row],[SKU]],'[1]All Skus'!$A:$AJ,9,FALSE)),""))</f>
        <v>Screw-on hypercardioid microphone capsule module, only for GN / HM modules, W30 windscreen included</v>
      </c>
      <c r="I113" s="18">
        <f>(IF((VLOOKUP(Table1[[#This Row],[SKU]],'[1]All Skus'!$A:$AJ,2,FALSE))="AKG",(VLOOKUP(Table1[[#This Row],[SKU]],'[1]All Skus'!$A:$AJ,10,FALSE)),""))</f>
        <v>253.4418</v>
      </c>
      <c r="J113" s="19">
        <f>(IF((VLOOKUP(Table1[[#This Row],[SKU]],'[1]All Skus'!$A:$AJ,2,FALSE))="AKG",(VLOOKUP(Table1[[#This Row],[SKU]],'[1]All Skus'!$A:$AJ,22,FALSE)),""))</f>
        <v>2</v>
      </c>
      <c r="K113" s="19" t="str">
        <f>(IF((VLOOKUP(Table1[[#This Row],[SKU]],'[1]All Skus'!$A:$AJ,2,FALSE))="AKG",(VLOOKUP(Table1[[#This Row],[SKU]],'[1]All Skus'!$A:$AJ,23,FALSE)),""))</f>
        <v>CN</v>
      </c>
      <c r="L113" s="20" t="str">
        <f>HYPERLINK((IF((VLOOKUP(Table1[[#This Row],[SKU]],'[1]All Skus'!$A:$AJ,2,FALSE))="AKG",(VLOOKUP(Table1[[#This Row],[SKU]],'[1]All Skus'!$A:$AJ,24,FALSE)),"")))</f>
        <v>Non Compliant</v>
      </c>
    </row>
    <row r="114" spans="1:12" ht="40.799999999999997" customHeight="1" x14ac:dyDescent="0.3">
      <c r="A114" s="13" t="s">
        <v>123</v>
      </c>
      <c r="B114" s="14" t="str">
        <f>(IF((VLOOKUP(Table1[[#This Row],[SKU]],'[1]All Skus'!$A:$AJ,2,FALSE))="AKG",(VLOOKUP(Table1[[#This Row],[SKU]],'[1]All Skus'!$A:$AJ,3,FALSE)), ""))</f>
        <v>Installed</v>
      </c>
      <c r="C114" s="15" t="str">
        <f>(IF((VLOOKUP(Table1[[#This Row],[SKU]],'[1]All Skus'!$A:$AJ,2,FALSE))="AKG",(VLOOKUP(Table1[[#This Row],[SKU]],'[1]All Skus'!$A:$AJ,4,FALSE)),""))</f>
        <v>CK80</v>
      </c>
      <c r="D114" s="15" t="str">
        <f>(IF((VLOOKUP(Table1[[#This Row],[SKU]],'[1]All Skus'!$A:$AJ,2,FALSE))="AKG",(VLOOKUP(Table1[[#This Row],[SKU]],'[1]All Skus'!$A:$AJ,5,FALSE)),""))</f>
        <v>AT510000</v>
      </c>
      <c r="E114" s="15">
        <f>(IF((VLOOKUP(Table1[[#This Row],[SKU]],'[1]All Skus'!$A:$AJ,2,FALSE))="AKG",(VLOOKUP(Table1[[#This Row],[SKU]],'[1]All Skus'!$A:$AJ,6,FALSE)),""))</f>
        <v>0</v>
      </c>
      <c r="F114" s="15">
        <f>(IF((VLOOKUP(Table1[[#This Row],[SKU]],'[1]All Skus'!$A:$AJ,2,FALSE))="AKG",(VLOOKUP(Table1[[#This Row],[SKU]],'[1]All Skus'!$A:$AJ,7,FALSE)),""))</f>
        <v>0</v>
      </c>
      <c r="G114" s="16" t="str">
        <f>(IF((VLOOKUP(Table1[[#This Row],[SKU]],'[1]All Skus'!$A:$AJ,2,FALSE))="AKG",(VLOOKUP(Table1[[#This Row],[SKU]],'[1]All Skus'!$A:$AJ,8,FALSE)),""))</f>
        <v>Capsule</v>
      </c>
      <c r="H114" s="17" t="str">
        <f>(IF((VLOOKUP(Table1[[#This Row],[SKU]],'[1]All Skus'!$A:$AJ,2,FALSE))="AKG",(VLOOKUP(Table1[[#This Row],[SKU]],'[1]All Skus'!$A:$AJ,9,FALSE)),""))</f>
        <v>Screw-on hypercardioid shotgun microphone capsule module, speech optimized, only for GN / HM modules, W80 windscreen included</v>
      </c>
      <c r="I114" s="18">
        <f>(IF((VLOOKUP(Table1[[#This Row],[SKU]],'[1]All Skus'!$A:$AJ,2,FALSE))="AKG",(VLOOKUP(Table1[[#This Row],[SKU]],'[1]All Skus'!$A:$AJ,10,FALSE)),""))</f>
        <v>164.2953</v>
      </c>
      <c r="J114" s="19">
        <f>(IF((VLOOKUP(Table1[[#This Row],[SKU]],'[1]All Skus'!$A:$AJ,2,FALSE))="AKG",(VLOOKUP(Table1[[#This Row],[SKU]],'[1]All Skus'!$A:$AJ,22,FALSE)),""))</f>
        <v>2.8</v>
      </c>
      <c r="K114" s="19" t="str">
        <f>(IF((VLOOKUP(Table1[[#This Row],[SKU]],'[1]All Skus'!$A:$AJ,2,FALSE))="AKG",(VLOOKUP(Table1[[#This Row],[SKU]],'[1]All Skus'!$A:$AJ,23,FALSE)),""))</f>
        <v>SK</v>
      </c>
      <c r="L114" s="20" t="str">
        <f>HYPERLINK((IF((VLOOKUP(Table1[[#This Row],[SKU]],'[1]All Skus'!$A:$AJ,2,FALSE))="AKG",(VLOOKUP(Table1[[#This Row],[SKU]],'[1]All Skus'!$A:$AJ,24,FALSE)),"")))</f>
        <v>Compliant</v>
      </c>
    </row>
    <row r="115" spans="1:12" ht="40.799999999999997" customHeight="1" x14ac:dyDescent="0.3">
      <c r="A115" s="13" t="s">
        <v>124</v>
      </c>
      <c r="B115" s="14" t="str">
        <f>(IF((VLOOKUP(Table1[[#This Row],[SKU]],'[1]All Skus'!$A:$AJ,2,FALSE))="AKG",(VLOOKUP(Table1[[#This Row],[SKU]],'[1]All Skus'!$A:$AJ,3,FALSE)), ""))</f>
        <v>Installed</v>
      </c>
      <c r="C115" s="15" t="str">
        <f>(IF((VLOOKUP(Table1[[#This Row],[SKU]],'[1]All Skus'!$A:$AJ,2,FALSE))="AKG",(VLOOKUP(Table1[[#This Row],[SKU]],'[1]All Skus'!$A:$AJ,4,FALSE)),""))</f>
        <v>CK41</v>
      </c>
      <c r="D115" s="15" t="str">
        <f>(IF((VLOOKUP(Table1[[#This Row],[SKU]],'[1]All Skus'!$A:$AJ,2,FALSE))="AKG",(VLOOKUP(Table1[[#This Row],[SKU]],'[1]All Skus'!$A:$AJ,5,FALSE)),""))</f>
        <v>AT640000</v>
      </c>
      <c r="E115" s="15">
        <f>(IF((VLOOKUP(Table1[[#This Row],[SKU]],'[1]All Skus'!$A:$AJ,2,FALSE))="AKG",(VLOOKUP(Table1[[#This Row],[SKU]],'[1]All Skus'!$A:$AJ,6,FALSE)),""))</f>
        <v>0</v>
      </c>
      <c r="F115" s="15">
        <f>(IF((VLOOKUP(Table1[[#This Row],[SKU]],'[1]All Skus'!$A:$AJ,2,FALSE))="AKG",(VLOOKUP(Table1[[#This Row],[SKU]],'[1]All Skus'!$A:$AJ,7,FALSE)),""))</f>
        <v>0</v>
      </c>
      <c r="G115" s="16" t="str">
        <f>(IF((VLOOKUP(Table1[[#This Row],[SKU]],'[1]All Skus'!$A:$AJ,2,FALSE))="AKG",(VLOOKUP(Table1[[#This Row],[SKU]],'[1]All Skus'!$A:$AJ,8,FALSE)),""))</f>
        <v>Capsule</v>
      </c>
      <c r="H115" s="17" t="str">
        <f>(IF((VLOOKUP(Table1[[#This Row],[SKU]],'[1]All Skus'!$A:$AJ,2,FALSE))="AKG",(VLOOKUP(Table1[[#This Row],[SKU]],'[1]All Skus'!$A:$AJ,9,FALSE)),""))</f>
        <v>Cardioid Capsule with foam windscreen W40</v>
      </c>
      <c r="I115" s="18">
        <f>(IF((VLOOKUP(Table1[[#This Row],[SKU]],'[1]All Skus'!$A:$AJ,2,FALSE))="AKG",(VLOOKUP(Table1[[#This Row],[SKU]],'[1]All Skus'!$A:$AJ,10,FALSE)),""))</f>
        <v>253.4418</v>
      </c>
      <c r="J115" s="19">
        <f>(IF((VLOOKUP(Table1[[#This Row],[SKU]],'[1]All Skus'!$A:$AJ,2,FALSE))="AKG",(VLOOKUP(Table1[[#This Row],[SKU]],'[1]All Skus'!$A:$AJ,22,FALSE)),""))</f>
        <v>1.28</v>
      </c>
      <c r="K115" s="19" t="str">
        <f>(IF((VLOOKUP(Table1[[#This Row],[SKU]],'[1]All Skus'!$A:$AJ,2,FALSE))="AKG",(VLOOKUP(Table1[[#This Row],[SKU]],'[1]All Skus'!$A:$AJ,23,FALSE)),""))</f>
        <v>AT</v>
      </c>
      <c r="L115" s="20" t="str">
        <f>HYPERLINK((IF((VLOOKUP(Table1[[#This Row],[SKU]],'[1]All Skus'!$A:$AJ,2,FALSE))="AKG",(VLOOKUP(Table1[[#This Row],[SKU]],'[1]All Skus'!$A:$AJ,24,FALSE)),"")))</f>
        <v>Compliant</v>
      </c>
    </row>
    <row r="116" spans="1:12" ht="40.799999999999997" customHeight="1" x14ac:dyDescent="0.3">
      <c r="A116" s="13" t="s">
        <v>125</v>
      </c>
      <c r="B116" s="14" t="str">
        <f>(IF((VLOOKUP(Table1[[#This Row],[SKU]],'[1]All Skus'!$A:$AJ,2,FALSE))="AKG",(VLOOKUP(Table1[[#This Row],[SKU]],'[1]All Skus'!$A:$AJ,3,FALSE)), ""))</f>
        <v>Accessories</v>
      </c>
      <c r="C116" s="15" t="str">
        <f>(IF((VLOOKUP(Table1[[#This Row],[SKU]],'[1]All Skus'!$A:$AJ,2,FALSE))="AKG",(VLOOKUP(Table1[[#This Row],[SKU]],'[1]All Skus'!$A:$AJ,4,FALSE)),""))</f>
        <v xml:space="preserve">CK49 </v>
      </c>
      <c r="D116" s="15" t="str">
        <f>(IF((VLOOKUP(Table1[[#This Row],[SKU]],'[1]All Skus'!$A:$AJ,2,FALSE))="AKG",(VLOOKUP(Table1[[#This Row],[SKU]],'[1]All Skus'!$A:$AJ,5,FALSE)),""))</f>
        <v>AT510000</v>
      </c>
      <c r="E116" s="15">
        <f>(IF((VLOOKUP(Table1[[#This Row],[SKU]],'[1]All Skus'!$A:$AJ,2,FALSE))="AKG",(VLOOKUP(Table1[[#This Row],[SKU]],'[1]All Skus'!$A:$AJ,6,FALSE)),""))</f>
        <v>0</v>
      </c>
      <c r="F116" s="15">
        <f>(IF((VLOOKUP(Table1[[#This Row],[SKU]],'[1]All Skus'!$A:$AJ,2,FALSE))="AKG",(VLOOKUP(Table1[[#This Row],[SKU]],'[1]All Skus'!$A:$AJ,7,FALSE)),""))</f>
        <v>0</v>
      </c>
      <c r="G116" s="16" t="str">
        <f>(IF((VLOOKUP(Table1[[#This Row],[SKU]],'[1]All Skus'!$A:$AJ,2,FALSE))="AKG",(VLOOKUP(Table1[[#This Row],[SKU]],'[1]All Skus'!$A:$AJ,8,FALSE)),""))</f>
        <v>Capsule</v>
      </c>
      <c r="H116" s="17" t="str">
        <f>(IF((VLOOKUP(Table1[[#This Row],[SKU]],'[1]All Skus'!$A:$AJ,2,FALSE))="AKG",(VLOOKUP(Table1[[#This Row],[SKU]],'[1]All Skus'!$A:$AJ,9,FALSE)),""))</f>
        <v>CK49 HYPERCARDIOID CAPSULE</v>
      </c>
      <c r="I116" s="18">
        <f>(IF((VLOOKUP(Table1[[#This Row],[SKU]],'[1]All Skus'!$A:$AJ,2,FALSE))="AKG",(VLOOKUP(Table1[[#This Row],[SKU]],'[1]All Skus'!$A:$AJ,10,FALSE)),""))</f>
        <v>408.99479999999994</v>
      </c>
      <c r="J116" s="19">
        <f>(IF((VLOOKUP(Table1[[#This Row],[SKU]],'[1]All Skus'!$A:$AJ,2,FALSE))="AKG",(VLOOKUP(Table1[[#This Row],[SKU]],'[1]All Skus'!$A:$AJ,22,FALSE)),""))</f>
        <v>0</v>
      </c>
      <c r="K116" s="19" t="str">
        <f>(IF((VLOOKUP(Table1[[#This Row],[SKU]],'[1]All Skus'!$A:$AJ,2,FALSE))="AKG",(VLOOKUP(Table1[[#This Row],[SKU]],'[1]All Skus'!$A:$AJ,23,FALSE)),""))</f>
        <v>HU</v>
      </c>
      <c r="L116" s="20" t="str">
        <f>HYPERLINK((IF((VLOOKUP(Table1[[#This Row],[SKU]],'[1]All Skus'!$A:$AJ,2,FALSE))="AKG",(VLOOKUP(Table1[[#This Row],[SKU]],'[1]All Skus'!$A:$AJ,24,FALSE)),"")))</f>
        <v>Compliant</v>
      </c>
    </row>
    <row r="117" spans="1:12" ht="40.799999999999997" customHeight="1" x14ac:dyDescent="0.3">
      <c r="A117" s="13" t="s">
        <v>126</v>
      </c>
      <c r="B117" s="14" t="str">
        <f>(IF((VLOOKUP(Table1[[#This Row],[SKU]],'[1]All Skus'!$A:$AJ,2,FALSE))="AKG",(VLOOKUP(Table1[[#This Row],[SKU]],'[1]All Skus'!$A:$AJ,3,FALSE)), ""))</f>
        <v>Accessories</v>
      </c>
      <c r="C117" s="15" t="str">
        <f>(IF((VLOOKUP(Table1[[#This Row],[SKU]],'[1]All Skus'!$A:$AJ,2,FALSE))="AKG",(VLOOKUP(Table1[[#This Row],[SKU]],'[1]All Skus'!$A:$AJ,4,FALSE)),""))</f>
        <v>W30</v>
      </c>
      <c r="D117" s="15" t="str">
        <f>(IF((VLOOKUP(Table1[[#This Row],[SKU]],'[1]All Skus'!$A:$AJ,2,FALSE))="AKG",(VLOOKUP(Table1[[#This Row],[SKU]],'[1]All Skus'!$A:$AJ,5,FALSE)),""))</f>
        <v>AT510000</v>
      </c>
      <c r="E117" s="15">
        <f>(IF((VLOOKUP(Table1[[#This Row],[SKU]],'[1]All Skus'!$A:$AJ,2,FALSE))="AKG",(VLOOKUP(Table1[[#This Row],[SKU]],'[1]All Skus'!$A:$AJ,6,FALSE)),""))</f>
        <v>0</v>
      </c>
      <c r="F117" s="15">
        <f>(IF((VLOOKUP(Table1[[#This Row],[SKU]],'[1]All Skus'!$A:$AJ,2,FALSE))="AKG",(VLOOKUP(Table1[[#This Row],[SKU]],'[1]All Skus'!$A:$AJ,7,FALSE)),""))</f>
        <v>0</v>
      </c>
      <c r="G117" s="16" t="str">
        <f>(IF((VLOOKUP(Table1[[#This Row],[SKU]],'[1]All Skus'!$A:$AJ,2,FALSE))="AKG",(VLOOKUP(Table1[[#This Row],[SKU]],'[1]All Skus'!$A:$AJ,8,FALSE)),""))</f>
        <v>Accessories</v>
      </c>
      <c r="H117" s="17" t="str">
        <f>(IF((VLOOKUP(Table1[[#This Row],[SKU]],'[1]All Skus'!$A:$AJ,2,FALSE))="AKG",(VLOOKUP(Table1[[#This Row],[SKU]],'[1]All Skus'!$A:$AJ,9,FALSE)),""))</f>
        <v>Foam windscreen for CK31, CK32, CK33</v>
      </c>
      <c r="I117" s="18">
        <f>(IF((VLOOKUP(Table1[[#This Row],[SKU]],'[1]All Skus'!$A:$AJ,2,FALSE))="AKG",(VLOOKUP(Table1[[#This Row],[SKU]],'[1]All Skus'!$A:$AJ,10,FALSE)),""))</f>
        <v>11</v>
      </c>
      <c r="J117" s="19">
        <f>(IF((VLOOKUP(Table1[[#This Row],[SKU]],'[1]All Skus'!$A:$AJ,2,FALSE))="AKG",(VLOOKUP(Table1[[#This Row],[SKU]],'[1]All Skus'!$A:$AJ,22,FALSE)),""))</f>
        <v>0</v>
      </c>
      <c r="K117" s="19" t="str">
        <f>(IF((VLOOKUP(Table1[[#This Row],[SKU]],'[1]All Skus'!$A:$AJ,2,FALSE))="AKG",(VLOOKUP(Table1[[#This Row],[SKU]],'[1]All Skus'!$A:$AJ,23,FALSE)),""))</f>
        <v>JP</v>
      </c>
      <c r="L117" s="20" t="str">
        <f>HYPERLINK((IF((VLOOKUP(Table1[[#This Row],[SKU]],'[1]All Skus'!$A:$AJ,2,FALSE))="AKG",(VLOOKUP(Table1[[#This Row],[SKU]],'[1]All Skus'!$A:$AJ,24,FALSE)),"")))</f>
        <v>Compliant</v>
      </c>
    </row>
    <row r="118" spans="1:12" ht="40.799999999999997" customHeight="1" x14ac:dyDescent="0.3">
      <c r="A118" s="13" t="s">
        <v>127</v>
      </c>
      <c r="B118" s="14" t="str">
        <f>(IF((VLOOKUP(Table1[[#This Row],[SKU]],'[1]All Skus'!$A:$AJ,2,FALSE))="AKG",(VLOOKUP(Table1[[#This Row],[SKU]],'[1]All Skus'!$A:$AJ,3,FALSE)), ""))</f>
        <v>Installed</v>
      </c>
      <c r="C118" s="15" t="str">
        <f>(IF((VLOOKUP(Table1[[#This Row],[SKU]],'[1]All Skus'!$A:$AJ,2,FALSE))="AKG",(VLOOKUP(Table1[[#This Row],[SKU]],'[1]All Skus'!$A:$AJ,4,FALSE)),""))</f>
        <v xml:space="preserve">W82 black foam 10pack </v>
      </c>
      <c r="D118" s="15" t="str">
        <f>(IF((VLOOKUP(Table1[[#This Row],[SKU]],'[1]All Skus'!$A:$AJ,2,FALSE))="AKG",(VLOOKUP(Table1[[#This Row],[SKU]],'[1]All Skus'!$A:$AJ,5,FALSE)),""))</f>
        <v>AT510000</v>
      </c>
      <c r="E118" s="15">
        <f>(IF((VLOOKUP(Table1[[#This Row],[SKU]],'[1]All Skus'!$A:$AJ,2,FALSE))="AKG",(VLOOKUP(Table1[[#This Row],[SKU]],'[1]All Skus'!$A:$AJ,6,FALSE)),""))</f>
        <v>0</v>
      </c>
      <c r="F118" s="15">
        <f>(IF((VLOOKUP(Table1[[#This Row],[SKU]],'[1]All Skus'!$A:$AJ,2,FALSE))="AKG",(VLOOKUP(Table1[[#This Row],[SKU]],'[1]All Skus'!$A:$AJ,7,FALSE)),""))</f>
        <v>0</v>
      </c>
      <c r="G118" s="16" t="str">
        <f>(IF((VLOOKUP(Table1[[#This Row],[SKU]],'[1]All Skus'!$A:$AJ,2,FALSE))="AKG",(VLOOKUP(Table1[[#This Row],[SKU]],'[1]All Skus'!$A:$AJ,8,FALSE)),""))</f>
        <v>Microlite Accessories</v>
      </c>
      <c r="H118" s="17" t="str">
        <f>(IF((VLOOKUP(Table1[[#This Row],[SKU]],'[1]All Skus'!$A:$AJ,2,FALSE))="AKG",(VLOOKUP(Table1[[#This Row],[SKU]],'[1]All Skus'!$A:$AJ,9,FALSE)),""))</f>
        <v>foam windscreen 10 pack</v>
      </c>
      <c r="I118" s="18">
        <f>(IF((VLOOKUP(Table1[[#This Row],[SKU]],'[1]All Skus'!$A:$AJ,2,FALSE))="AKG",(VLOOKUP(Table1[[#This Row],[SKU]],'[1]All Skus'!$A:$AJ,10,FALSE)),""))</f>
        <v>49.666599999999995</v>
      </c>
      <c r="J118" s="19" t="str">
        <f>(IF((VLOOKUP(Table1[[#This Row],[SKU]],'[1]All Skus'!$A:$AJ,2,FALSE))="AKG",(VLOOKUP(Table1[[#This Row],[SKU]],'[1]All Skus'!$A:$AJ,22,FALSE)),""))</f>
        <v>n/a</v>
      </c>
      <c r="K118" s="19" t="str">
        <f>(IF((VLOOKUP(Table1[[#This Row],[SKU]],'[1]All Skus'!$A:$AJ,2,FALSE))="AKG",(VLOOKUP(Table1[[#This Row],[SKU]],'[1]All Skus'!$A:$AJ,23,FALSE)),""))</f>
        <v>TW</v>
      </c>
      <c r="L118" s="20" t="str">
        <f>HYPERLINK((IF((VLOOKUP(Table1[[#This Row],[SKU]],'[1]All Skus'!$A:$AJ,2,FALSE))="AKG",(VLOOKUP(Table1[[#This Row],[SKU]],'[1]All Skus'!$A:$AJ,24,FALSE)),"")))</f>
        <v>Compliant</v>
      </c>
    </row>
    <row r="119" spans="1:12" ht="40.799999999999997" customHeight="1" x14ac:dyDescent="0.3">
      <c r="A119" s="13" t="s">
        <v>128</v>
      </c>
      <c r="B119" s="14" t="str">
        <f>(IF((VLOOKUP(Table1[[#This Row],[SKU]],'[1]All Skus'!$A:$AJ,2,FALSE))="AKG",(VLOOKUP(Table1[[#This Row],[SKU]],'[1]All Skus'!$A:$AJ,3,FALSE)), ""))</f>
        <v>Installed</v>
      </c>
      <c r="C119" s="15" t="str">
        <f>(IF((VLOOKUP(Table1[[#This Row],[SKU]],'[1]All Skus'!$A:$AJ,2,FALSE))="AKG",(VLOOKUP(Table1[[#This Row],[SKU]],'[1]All Skus'!$A:$AJ,4,FALSE)),""))</f>
        <v>W40 M</v>
      </c>
      <c r="D119" s="15" t="str">
        <f>(IF((VLOOKUP(Table1[[#This Row],[SKU]],'[1]All Skus'!$A:$AJ,2,FALSE))="AKG",(VLOOKUP(Table1[[#This Row],[SKU]],'[1]All Skus'!$A:$AJ,5,FALSE)),""))</f>
        <v>AT510000</v>
      </c>
      <c r="E119" s="15">
        <f>(IF((VLOOKUP(Table1[[#This Row],[SKU]],'[1]All Skus'!$A:$AJ,2,FALSE))="AKG",(VLOOKUP(Table1[[#This Row],[SKU]],'[1]All Skus'!$A:$AJ,6,FALSE)),""))</f>
        <v>0</v>
      </c>
      <c r="F119" s="15">
        <f>(IF((VLOOKUP(Table1[[#This Row],[SKU]],'[1]All Skus'!$A:$AJ,2,FALSE))="AKG",(VLOOKUP(Table1[[#This Row],[SKU]],'[1]All Skus'!$A:$AJ,7,FALSE)),""))</f>
        <v>0</v>
      </c>
      <c r="G119" s="16" t="str">
        <f>(IF((VLOOKUP(Table1[[#This Row],[SKU]],'[1]All Skus'!$A:$AJ,2,FALSE))="AKG",(VLOOKUP(Table1[[#This Row],[SKU]],'[1]All Skus'!$A:$AJ,8,FALSE)),""))</f>
        <v>Installed Accessories</v>
      </c>
      <c r="H119" s="17" t="str">
        <f>(IF((VLOOKUP(Table1[[#This Row],[SKU]],'[1]All Skus'!$A:$AJ,2,FALSE))="AKG",(VLOOKUP(Table1[[#This Row],[SKU]],'[1]All Skus'!$A:$AJ,9,FALSE)),""))</f>
        <v>Dual layer wiremesh windscreen for CK41 and CK43</v>
      </c>
      <c r="I119" s="18">
        <f>(IF((VLOOKUP(Table1[[#This Row],[SKU]],'[1]All Skus'!$A:$AJ,2,FALSE))="AKG",(VLOOKUP(Table1[[#This Row],[SKU]],'[1]All Skus'!$A:$AJ,10,FALSE)),""))</f>
        <v>95.522199999999998</v>
      </c>
      <c r="J119" s="19">
        <f>(IF((VLOOKUP(Table1[[#This Row],[SKU]],'[1]All Skus'!$A:$AJ,2,FALSE))="AKG",(VLOOKUP(Table1[[#This Row],[SKU]],'[1]All Skus'!$A:$AJ,22,FALSE)),""))</f>
        <v>2.2000000000000002</v>
      </c>
      <c r="K119" s="19" t="str">
        <f>(IF((VLOOKUP(Table1[[#This Row],[SKU]],'[1]All Skus'!$A:$AJ,2,FALSE))="AKG",(VLOOKUP(Table1[[#This Row],[SKU]],'[1]All Skus'!$A:$AJ,23,FALSE)),""))</f>
        <v>TW</v>
      </c>
      <c r="L119" s="20" t="str">
        <f>HYPERLINK((IF((VLOOKUP(Table1[[#This Row],[SKU]],'[1]All Skus'!$A:$AJ,2,FALSE))="AKG",(VLOOKUP(Table1[[#This Row],[SKU]],'[1]All Skus'!$A:$AJ,24,FALSE)),"")))</f>
        <v>Compliant</v>
      </c>
    </row>
    <row r="120" spans="1:12" ht="40.799999999999997" customHeight="1" x14ac:dyDescent="0.3">
      <c r="A120" s="13" t="s">
        <v>129</v>
      </c>
      <c r="B120" s="14" t="str">
        <f>(IF((VLOOKUP(Table1[[#This Row],[SKU]],'[1]All Skus'!$A:$AJ,2,FALSE))="AKG",(VLOOKUP(Table1[[#This Row],[SKU]],'[1]All Skus'!$A:$AJ,3,FALSE)), ""))</f>
        <v>Installed</v>
      </c>
      <c r="C120" s="15" t="str">
        <f>(IF((VLOOKUP(Table1[[#This Row],[SKU]],'[1]All Skus'!$A:$AJ,2,FALSE))="AKG",(VLOOKUP(Table1[[#This Row],[SKU]],'[1]All Skus'!$A:$AJ,4,FALSE)),""))</f>
        <v>MF M</v>
      </c>
      <c r="D120" s="15" t="str">
        <f>(IF((VLOOKUP(Table1[[#This Row],[SKU]],'[1]All Skus'!$A:$AJ,2,FALSE))="AKG",(VLOOKUP(Table1[[#This Row],[SKU]],'[1]All Skus'!$A:$AJ,5,FALSE)),""))</f>
        <v>AT510000</v>
      </c>
      <c r="E120" s="15">
        <f>(IF((VLOOKUP(Table1[[#This Row],[SKU]],'[1]All Skus'!$A:$AJ,2,FALSE))="AKG",(VLOOKUP(Table1[[#This Row],[SKU]],'[1]All Skus'!$A:$AJ,6,FALSE)),""))</f>
        <v>0</v>
      </c>
      <c r="F120" s="15">
        <f>(IF((VLOOKUP(Table1[[#This Row],[SKU]],'[1]All Skus'!$A:$AJ,2,FALSE))="AKG",(VLOOKUP(Table1[[#This Row],[SKU]],'[1]All Skus'!$A:$AJ,7,FALSE)),""))</f>
        <v>0</v>
      </c>
      <c r="G120" s="16" t="str">
        <f>(IF((VLOOKUP(Table1[[#This Row],[SKU]],'[1]All Skus'!$A:$AJ,2,FALSE))="AKG",(VLOOKUP(Table1[[#This Row],[SKU]],'[1]All Skus'!$A:$AJ,8,FALSE)),""))</f>
        <v>Installed Accessories</v>
      </c>
      <c r="H120" s="17" t="str">
        <f>(IF((VLOOKUP(Table1[[#This Row],[SKU]],'[1]All Skus'!$A:$AJ,2,FALSE))="AKG",(VLOOKUP(Table1[[#This Row],[SKU]],'[1]All Skus'!$A:$AJ,9,FALSE)),""))</f>
        <v>Flush Mount Module with cover; for DAM+ PAE powering module</v>
      </c>
      <c r="I120" s="18">
        <f>(IF((VLOOKUP(Table1[[#This Row],[SKU]],'[1]All Skus'!$A:$AJ,2,FALSE))="AKG",(VLOOKUP(Table1[[#This Row],[SKU]],'[1]All Skus'!$A:$AJ,10,FALSE)),""))</f>
        <v>95.522199999999998</v>
      </c>
      <c r="J120" s="19">
        <f>(IF((VLOOKUP(Table1[[#This Row],[SKU]],'[1]All Skus'!$A:$AJ,2,FALSE))="AKG",(VLOOKUP(Table1[[#This Row],[SKU]],'[1]All Skus'!$A:$AJ,22,FALSE)),""))</f>
        <v>2.2000000000000002</v>
      </c>
      <c r="K120" s="19" t="str">
        <f>(IF((VLOOKUP(Table1[[#This Row],[SKU]],'[1]All Skus'!$A:$AJ,2,FALSE))="AKG",(VLOOKUP(Table1[[#This Row],[SKU]],'[1]All Skus'!$A:$AJ,23,FALSE)),""))</f>
        <v>TW</v>
      </c>
      <c r="L120" s="20" t="str">
        <f>HYPERLINK((IF((VLOOKUP(Table1[[#This Row],[SKU]],'[1]All Skus'!$A:$AJ,2,FALSE))="AKG",(VLOOKUP(Table1[[#This Row],[SKU]],'[1]All Skus'!$A:$AJ,24,FALSE)),"")))</f>
        <v>Compliant</v>
      </c>
    </row>
    <row r="121" spans="1:12" ht="40.799999999999997" customHeight="1" x14ac:dyDescent="0.3">
      <c r="A121" s="13" t="s">
        <v>130</v>
      </c>
      <c r="B121" s="14" t="str">
        <f>(IF((VLOOKUP(Table1[[#This Row],[SKU]],'[1]All Skus'!$A:$AJ,2,FALSE))="AKG",(VLOOKUP(Table1[[#This Row],[SKU]],'[1]All Skus'!$A:$AJ,3,FALSE)), ""))</f>
        <v>Accessories</v>
      </c>
      <c r="C121" s="15" t="str">
        <f>(IF((VLOOKUP(Table1[[#This Row],[SKU]],'[1]All Skus'!$A:$AJ,2,FALSE))="AKG",(VLOOKUP(Table1[[#This Row],[SKU]],'[1]All Skus'!$A:$AJ,4,FALSE)),""))</f>
        <v>H600</v>
      </c>
      <c r="D121" s="15" t="str">
        <f>(IF((VLOOKUP(Table1[[#This Row],[SKU]],'[1]All Skus'!$A:$AJ,2,FALSE))="AKG",(VLOOKUP(Table1[[#This Row],[SKU]],'[1]All Skus'!$A:$AJ,5,FALSE)),""))</f>
        <v>AT510000</v>
      </c>
      <c r="E121" s="15">
        <f>(IF((VLOOKUP(Table1[[#This Row],[SKU]],'[1]All Skus'!$A:$AJ,2,FALSE))="AKG",(VLOOKUP(Table1[[#This Row],[SKU]],'[1]All Skus'!$A:$AJ,6,FALSE)),""))</f>
        <v>0</v>
      </c>
      <c r="F121" s="15">
        <f>(IF((VLOOKUP(Table1[[#This Row],[SKU]],'[1]All Skus'!$A:$AJ,2,FALSE))="AKG",(VLOOKUP(Table1[[#This Row],[SKU]],'[1]All Skus'!$A:$AJ,7,FALSE)),""))</f>
        <v>0</v>
      </c>
      <c r="G121" s="16" t="str">
        <f>(IF((VLOOKUP(Table1[[#This Row],[SKU]],'[1]All Skus'!$A:$AJ,2,FALSE))="AKG",(VLOOKUP(Table1[[#This Row],[SKU]],'[1]All Skus'!$A:$AJ,8,FALSE)),""))</f>
        <v>Accessories</v>
      </c>
      <c r="H121" s="17" t="str">
        <f>(IF((VLOOKUP(Table1[[#This Row],[SKU]],'[1]All Skus'!$A:$AJ,2,FALSE))="AKG",(VLOOKUP(Table1[[#This Row],[SKU]],'[1]All Skus'!$A:$AJ,9,FALSE)),""))</f>
        <v>Elastic shock mount unit for all Discreet Acoustics GN modules</v>
      </c>
      <c r="I121" s="18">
        <f>(IF((VLOOKUP(Table1[[#This Row],[SKU]],'[1]All Skus'!$A:$AJ,2,FALSE))="AKG",(VLOOKUP(Table1[[#This Row],[SKU]],'[1]All Skus'!$A:$AJ,10,FALSE)),""))</f>
        <v>194.23634999999999</v>
      </c>
      <c r="J121" s="19">
        <f>(IF((VLOOKUP(Table1[[#This Row],[SKU]],'[1]All Skus'!$A:$AJ,2,FALSE))="AKG",(VLOOKUP(Table1[[#This Row],[SKU]],'[1]All Skus'!$A:$AJ,22,FALSE)),""))</f>
        <v>2</v>
      </c>
      <c r="K121" s="19" t="str">
        <f>(IF((VLOOKUP(Table1[[#This Row],[SKU]],'[1]All Skus'!$A:$AJ,2,FALSE))="AKG",(VLOOKUP(Table1[[#This Row],[SKU]],'[1]All Skus'!$A:$AJ,23,FALSE)),""))</f>
        <v>TW</v>
      </c>
      <c r="L121" s="20" t="str">
        <f>HYPERLINK((IF((VLOOKUP(Table1[[#This Row],[SKU]],'[1]All Skus'!$A:$AJ,2,FALSE))="AKG",(VLOOKUP(Table1[[#This Row],[SKU]],'[1]All Skus'!$A:$AJ,24,FALSE)),"")))</f>
        <v>Compliant</v>
      </c>
    </row>
    <row r="122" spans="1:12" ht="40.799999999999997" customHeight="1" x14ac:dyDescent="0.3">
      <c r="A122" s="13" t="s">
        <v>131</v>
      </c>
      <c r="B122" s="14" t="str">
        <f>(IF((VLOOKUP(Table1[[#This Row],[SKU]],'[1]All Skus'!$A:$AJ,2,FALSE))="AKG",(VLOOKUP(Table1[[#This Row],[SKU]],'[1]All Skus'!$A:$AJ,3,FALSE)), ""))</f>
        <v>Installed</v>
      </c>
      <c r="C122" s="15" t="str">
        <f>(IF((VLOOKUP(Table1[[#This Row],[SKU]],'[1]All Skus'!$A:$AJ,2,FALSE))="AKG",(VLOOKUP(Table1[[#This Row],[SKU]],'[1]All Skus'!$A:$AJ,4,FALSE)),""))</f>
        <v>PAE M</v>
      </c>
      <c r="D122" s="15" t="str">
        <f>(IF((VLOOKUP(Table1[[#This Row],[SKU]],'[1]All Skus'!$A:$AJ,2,FALSE))="AKG",(VLOOKUP(Table1[[#This Row],[SKU]],'[1]All Skus'!$A:$AJ,5,FALSE)),""))</f>
        <v>AT510000</v>
      </c>
      <c r="E122" s="15">
        <f>(IF((VLOOKUP(Table1[[#This Row],[SKU]],'[1]All Skus'!$A:$AJ,2,FALSE))="AKG",(VLOOKUP(Table1[[#This Row],[SKU]],'[1]All Skus'!$A:$AJ,6,FALSE)),""))</f>
        <v>0</v>
      </c>
      <c r="F122" s="15">
        <f>(IF((VLOOKUP(Table1[[#This Row],[SKU]],'[1]All Skus'!$A:$AJ,2,FALSE))="AKG",(VLOOKUP(Table1[[#This Row],[SKU]],'[1]All Skus'!$A:$AJ,7,FALSE)),""))</f>
        <v>0</v>
      </c>
      <c r="G122" s="16" t="str">
        <f>(IF((VLOOKUP(Table1[[#This Row],[SKU]],'[1]All Skus'!$A:$AJ,2,FALSE))="AKG",(VLOOKUP(Table1[[#This Row],[SKU]],'[1]All Skus'!$A:$AJ,8,FALSE)),""))</f>
        <v>Installed Accessories</v>
      </c>
      <c r="H122" s="17" t="str">
        <f>(IF((VLOOKUP(Table1[[#This Row],[SKU]],'[1]All Skus'!$A:$AJ,2,FALSE))="AKG",(VLOOKUP(Table1[[#This Row],[SKU]],'[1]All Skus'!$A:$AJ,9,FALSE)),""))</f>
        <v>Phantompower adapter - 3pinXLR</v>
      </c>
      <c r="I122" s="18">
        <f>(IF((VLOOKUP(Table1[[#This Row],[SKU]],'[1]All Skus'!$A:$AJ,2,FALSE))="AKG",(VLOOKUP(Table1[[#This Row],[SKU]],'[1]All Skus'!$A:$AJ,10,FALSE)),""))</f>
        <v>95.522199999999998</v>
      </c>
      <c r="J122" s="19">
        <f>(IF((VLOOKUP(Table1[[#This Row],[SKU]],'[1]All Skus'!$A:$AJ,2,FALSE))="AKG",(VLOOKUP(Table1[[#This Row],[SKU]],'[1]All Skus'!$A:$AJ,22,FALSE)),""))</f>
        <v>22</v>
      </c>
      <c r="K122" s="19" t="str">
        <f>(IF((VLOOKUP(Table1[[#This Row],[SKU]],'[1]All Skus'!$A:$AJ,2,FALSE))="AKG",(VLOOKUP(Table1[[#This Row],[SKU]],'[1]All Skus'!$A:$AJ,23,FALSE)),""))</f>
        <v>TW</v>
      </c>
      <c r="L122" s="20" t="str">
        <f>HYPERLINK((IF((VLOOKUP(Table1[[#This Row],[SKU]],'[1]All Skus'!$A:$AJ,2,FALSE))="AKG",(VLOOKUP(Table1[[#This Row],[SKU]],'[1]All Skus'!$A:$AJ,24,FALSE)),"")))</f>
        <v>Compliant</v>
      </c>
    </row>
    <row r="123" spans="1:12" ht="40.799999999999997" customHeight="1" x14ac:dyDescent="0.3">
      <c r="A123" s="13" t="s">
        <v>132</v>
      </c>
      <c r="B123" s="14" t="str">
        <f>(IF((VLOOKUP(Table1[[#This Row],[SKU]],'[1]All Skus'!$A:$AJ,2,FALSE))="AKG",(VLOOKUP(Table1[[#This Row],[SKU]],'[1]All Skus'!$A:$AJ,3,FALSE)), ""))</f>
        <v>Installed</v>
      </c>
      <c r="C123" s="15" t="str">
        <f>(IF((VLOOKUP(Table1[[#This Row],[SKU]],'[1]All Skus'!$A:$AJ,2,FALSE))="AKG",(VLOOKUP(Table1[[#This Row],[SKU]],'[1]All Skus'!$A:$AJ,4,FALSE)),""))</f>
        <v>PAE5 M</v>
      </c>
      <c r="D123" s="15" t="str">
        <f>(IF((VLOOKUP(Table1[[#This Row],[SKU]],'[1]All Skus'!$A:$AJ,2,FALSE))="AKG",(VLOOKUP(Table1[[#This Row],[SKU]],'[1]All Skus'!$A:$AJ,5,FALSE)),""))</f>
        <v>AT510000</v>
      </c>
      <c r="E123" s="15">
        <f>(IF((VLOOKUP(Table1[[#This Row],[SKU]],'[1]All Skus'!$A:$AJ,2,FALSE))="AKG",(VLOOKUP(Table1[[#This Row],[SKU]],'[1]All Skus'!$A:$AJ,6,FALSE)),""))</f>
        <v>0</v>
      </c>
      <c r="F123" s="15">
        <f>(IF((VLOOKUP(Table1[[#This Row],[SKU]],'[1]All Skus'!$A:$AJ,2,FALSE))="AKG",(VLOOKUP(Table1[[#This Row],[SKU]],'[1]All Skus'!$A:$AJ,7,FALSE)),""))</f>
        <v>0</v>
      </c>
      <c r="G123" s="16" t="str">
        <f>(IF((VLOOKUP(Table1[[#This Row],[SKU]],'[1]All Skus'!$A:$AJ,2,FALSE))="AKG",(VLOOKUP(Table1[[#This Row],[SKU]],'[1]All Skus'!$A:$AJ,8,FALSE)),""))</f>
        <v>Installed Accessories</v>
      </c>
      <c r="H123" s="17" t="str">
        <f>(IF((VLOOKUP(Table1[[#This Row],[SKU]],'[1]All Skus'!$A:$AJ,2,FALSE))="AKG",(VLOOKUP(Table1[[#This Row],[SKU]],'[1]All Skus'!$A:$AJ,9,FALSE)),""))</f>
        <v>Phantompower adapter - 5pinXLR</v>
      </c>
      <c r="I123" s="18">
        <f>(IF((VLOOKUP(Table1[[#This Row],[SKU]],'[1]All Skus'!$A:$AJ,2,FALSE))="AKG",(VLOOKUP(Table1[[#This Row],[SKU]],'[1]All Skus'!$A:$AJ,10,FALSE)),""))</f>
        <v>120.9941</v>
      </c>
      <c r="J123" s="19">
        <f>(IF((VLOOKUP(Table1[[#This Row],[SKU]],'[1]All Skus'!$A:$AJ,2,FALSE))="AKG",(VLOOKUP(Table1[[#This Row],[SKU]],'[1]All Skus'!$A:$AJ,22,FALSE)),""))</f>
        <v>2.2000000000000002</v>
      </c>
      <c r="K123" s="19" t="str">
        <f>(IF((VLOOKUP(Table1[[#This Row],[SKU]],'[1]All Skus'!$A:$AJ,2,FALSE))="AKG",(VLOOKUP(Table1[[#This Row],[SKU]],'[1]All Skus'!$A:$AJ,23,FALSE)),""))</f>
        <v>TW</v>
      </c>
      <c r="L123" s="20" t="str">
        <f>HYPERLINK((IF((VLOOKUP(Table1[[#This Row],[SKU]],'[1]All Skus'!$A:$AJ,2,FALSE))="AKG",(VLOOKUP(Table1[[#This Row],[SKU]],'[1]All Skus'!$A:$AJ,24,FALSE)),"")))</f>
        <v>Compliant</v>
      </c>
    </row>
    <row r="124" spans="1:12" ht="40.799999999999997" customHeight="1" x14ac:dyDescent="0.3">
      <c r="A124" s="13" t="s">
        <v>133</v>
      </c>
      <c r="B124" s="14" t="str">
        <f>(IF((VLOOKUP(Table1[[#This Row],[SKU]],'[1]All Skus'!$A:$AJ,2,FALSE))="AKG",(VLOOKUP(Table1[[#This Row],[SKU]],'[1]All Skus'!$A:$AJ,3,FALSE)), ""))</f>
        <v>Installed</v>
      </c>
      <c r="C124" s="15" t="str">
        <f>(IF((VLOOKUP(Table1[[#This Row],[SKU]],'[1]All Skus'!$A:$AJ,2,FALSE))="AKG",(VLOOKUP(Table1[[#This Row],[SKU]],'[1]All Skus'!$A:$AJ,4,FALSE)),""))</f>
        <v>PAESP M</v>
      </c>
      <c r="D124" s="15" t="str">
        <f>(IF((VLOOKUP(Table1[[#This Row],[SKU]],'[1]All Skus'!$A:$AJ,2,FALSE))="AKG",(VLOOKUP(Table1[[#This Row],[SKU]],'[1]All Skus'!$A:$AJ,5,FALSE)),""))</f>
        <v>AT510000</v>
      </c>
      <c r="E124" s="15">
        <f>(IF((VLOOKUP(Table1[[#This Row],[SKU]],'[1]All Skus'!$A:$AJ,2,FALSE))="AKG",(VLOOKUP(Table1[[#This Row],[SKU]],'[1]All Skus'!$A:$AJ,6,FALSE)),""))</f>
        <v>0</v>
      </c>
      <c r="F124" s="15">
        <f>(IF((VLOOKUP(Table1[[#This Row],[SKU]],'[1]All Skus'!$A:$AJ,2,FALSE))="AKG",(VLOOKUP(Table1[[#This Row],[SKU]],'[1]All Skus'!$A:$AJ,7,FALSE)),""))</f>
        <v>0</v>
      </c>
      <c r="G124" s="16" t="str">
        <f>(IF((VLOOKUP(Table1[[#This Row],[SKU]],'[1]All Skus'!$A:$AJ,2,FALSE))="AKG",(VLOOKUP(Table1[[#This Row],[SKU]],'[1]All Skus'!$A:$AJ,8,FALSE)),""))</f>
        <v>Installed Accessories</v>
      </c>
      <c r="H124" s="17" t="str">
        <f>(IF((VLOOKUP(Table1[[#This Row],[SKU]],'[1]All Skus'!$A:$AJ,2,FALSE))="AKG",(VLOOKUP(Table1[[#This Row],[SKU]],'[1]All Skus'!$A:$AJ,9,FALSE)),""))</f>
        <v>Phantompower adapter - programmable switch 3pinXLR</v>
      </c>
      <c r="I124" s="18">
        <f>(IF((VLOOKUP(Table1[[#This Row],[SKU]],'[1]All Skus'!$A:$AJ,2,FALSE))="AKG",(VLOOKUP(Table1[[#This Row],[SKU]],'[1]All Skus'!$A:$AJ,10,FALSE)),""))</f>
        <v>253.4418</v>
      </c>
      <c r="J124" s="19">
        <f>(IF((VLOOKUP(Table1[[#This Row],[SKU]],'[1]All Skus'!$A:$AJ,2,FALSE))="AKG",(VLOOKUP(Table1[[#This Row],[SKU]],'[1]All Skus'!$A:$AJ,22,FALSE)),""))</f>
        <v>2.2000000000000002</v>
      </c>
      <c r="K124" s="19" t="str">
        <f>(IF((VLOOKUP(Table1[[#This Row],[SKU]],'[1]All Skus'!$A:$AJ,2,FALSE))="AKG",(VLOOKUP(Table1[[#This Row],[SKU]],'[1]All Skus'!$A:$AJ,23,FALSE)),""))</f>
        <v>TW</v>
      </c>
      <c r="L124" s="20" t="str">
        <f>HYPERLINK((IF((VLOOKUP(Table1[[#This Row],[SKU]],'[1]All Skus'!$A:$AJ,2,FALSE))="AKG",(VLOOKUP(Table1[[#This Row],[SKU]],'[1]All Skus'!$A:$AJ,24,FALSE)),"")))</f>
        <v>Compliant</v>
      </c>
    </row>
    <row r="125" spans="1:12" ht="40.799999999999997" customHeight="1" x14ac:dyDescent="0.3">
      <c r="A125" s="13" t="s">
        <v>134</v>
      </c>
      <c r="B125" s="14" t="str">
        <f>(IF((VLOOKUP(Table1[[#This Row],[SKU]],'[1]All Skus'!$A:$AJ,2,FALSE))="AKG",(VLOOKUP(Table1[[#This Row],[SKU]],'[1]All Skus'!$A:$AJ,3,FALSE)), ""))</f>
        <v>Installed</v>
      </c>
      <c r="C125" s="15" t="str">
        <f>(IF((VLOOKUP(Table1[[#This Row],[SKU]],'[1]All Skus'!$A:$AJ,2,FALSE))="AKG",(VLOOKUP(Table1[[#This Row],[SKU]],'[1]All Skus'!$A:$AJ,4,FALSE)),""))</f>
        <v>CS3EC002</v>
      </c>
      <c r="D125" s="15" t="str">
        <f>(IF((VLOOKUP(Table1[[#This Row],[SKU]],'[1]All Skus'!$A:$AJ,2,FALSE))="AKG",(VLOOKUP(Table1[[#This Row],[SKU]],'[1]All Skus'!$A:$AJ,5,FALSE)),""))</f>
        <v>AT210010</v>
      </c>
      <c r="E125" s="15">
        <f>(IF((VLOOKUP(Table1[[#This Row],[SKU]],'[1]All Skus'!$A:$AJ,2,FALSE))="AKG",(VLOOKUP(Table1[[#This Row],[SKU]],'[1]All Skus'!$A:$AJ,6,FALSE)),""))</f>
        <v>0</v>
      </c>
      <c r="F125" s="15" t="str">
        <f>(IF((VLOOKUP(Table1[[#This Row],[SKU]],'[1]All Skus'!$A:$AJ,2,FALSE))="AKG",(VLOOKUP(Table1[[#This Row],[SKU]],'[1]All Skus'!$A:$AJ,7,FALSE)),""))</f>
        <v>Limited Quantity</v>
      </c>
      <c r="G125" s="16" t="str">
        <f>(IF((VLOOKUP(Table1[[#This Row],[SKU]],'[1]All Skus'!$A:$AJ,2,FALSE))="AKG",(VLOOKUP(Table1[[#This Row],[SKU]],'[1]All Skus'!$A:$AJ,8,FALSE)),""))</f>
        <v>Conference System Equipment</v>
      </c>
      <c r="H125" s="17" t="str">
        <f>(IF((VLOOKUP(Table1[[#This Row],[SKU]],'[1]All Skus'!$A:$AJ,2,FALSE))="AKG",(VLOOKUP(Table1[[#This Row],[SKU]],'[1]All Skus'!$A:$AJ,9,FALSE)),""))</f>
        <v>CS3 2 meter cable</v>
      </c>
      <c r="I125" s="18">
        <f>(IF((VLOOKUP(Table1[[#This Row],[SKU]],'[1]All Skus'!$A:$AJ,2,FALSE))="AKG",(VLOOKUP(Table1[[#This Row],[SKU]],'[1]All Skus'!$A:$AJ,10,FALSE)),""))</f>
        <v>53.487899999999996</v>
      </c>
      <c r="J125" s="19">
        <f>(IF((VLOOKUP(Table1[[#This Row],[SKU]],'[1]All Skus'!$A:$AJ,2,FALSE))="AKG",(VLOOKUP(Table1[[#This Row],[SKU]],'[1]All Skus'!$A:$AJ,22,FALSE)),""))</f>
        <v>1.6</v>
      </c>
      <c r="K125" s="19" t="str">
        <f>(IF((VLOOKUP(Table1[[#This Row],[SKU]],'[1]All Skus'!$A:$AJ,2,FALSE))="AKG",(VLOOKUP(Table1[[#This Row],[SKU]],'[1]All Skus'!$A:$AJ,23,FALSE)),""))</f>
        <v>CN</v>
      </c>
      <c r="L125" s="20" t="str">
        <f>HYPERLINK((IF((VLOOKUP(Table1[[#This Row],[SKU]],'[1]All Skus'!$A:$AJ,2,FALSE))="AKG",(VLOOKUP(Table1[[#This Row],[SKU]],'[1]All Skus'!$A:$AJ,24,FALSE)),"")))</f>
        <v>Non Compliant</v>
      </c>
    </row>
    <row r="126" spans="1:12" ht="40.799999999999997" customHeight="1" x14ac:dyDescent="0.3">
      <c r="A126" s="13" t="s">
        <v>135</v>
      </c>
      <c r="B126" s="14" t="str">
        <f>(IF((VLOOKUP(Table1[[#This Row],[SKU]],'[1]All Skus'!$A:$AJ,2,FALSE))="AKG",(VLOOKUP(Table1[[#This Row],[SKU]],'[1]All Skus'!$A:$AJ,3,FALSE)), ""))</f>
        <v>Accessories</v>
      </c>
      <c r="C126" s="15" t="str">
        <f>(IF((VLOOKUP(Table1[[#This Row],[SKU]],'[1]All Skus'!$A:$AJ,2,FALSE))="AKG",(VLOOKUP(Table1[[#This Row],[SKU]],'[1]All Skus'!$A:$AJ,4,FALSE)),""))</f>
        <v>PS 3 F-LOCK</v>
      </c>
      <c r="D126" s="15" t="str">
        <f>(IF((VLOOKUP(Table1[[#This Row],[SKU]],'[1]All Skus'!$A:$AJ,2,FALSE))="AKG",(VLOOKUP(Table1[[#This Row],[SKU]],'[1]All Skus'!$A:$AJ,5,FALSE)),""))</f>
        <v>AT999999</v>
      </c>
      <c r="E126" s="15">
        <f>(IF((VLOOKUP(Table1[[#This Row],[SKU]],'[1]All Skus'!$A:$AJ,2,FALSE))="AKG",(VLOOKUP(Table1[[#This Row],[SKU]],'[1]All Skus'!$A:$AJ,6,FALSE)),""))</f>
        <v>0</v>
      </c>
      <c r="F126" s="15">
        <f>(IF((VLOOKUP(Table1[[#This Row],[SKU]],'[1]All Skus'!$A:$AJ,2,FALSE))="AKG",(VLOOKUP(Table1[[#This Row],[SKU]],'[1]All Skus'!$A:$AJ,7,FALSE)),""))</f>
        <v>0</v>
      </c>
      <c r="G126" s="16" t="str">
        <f>(IF((VLOOKUP(Table1[[#This Row],[SKU]],'[1]All Skus'!$A:$AJ,2,FALSE))="AKG",(VLOOKUP(Table1[[#This Row],[SKU]],'[1]All Skus'!$A:$AJ,8,FALSE)),""))</f>
        <v>Spare parts</v>
      </c>
      <c r="H126" s="17" t="str">
        <f>(IF((VLOOKUP(Table1[[#This Row],[SKU]],'[1]All Skus'!$A:$AJ,2,FALSE))="AKG",(VLOOKUP(Table1[[#This Row],[SKU]],'[1]All Skus'!$A:$AJ,9,FALSE)),""))</f>
        <v>Lockable panel-mount XLR connector for goosenecks with integrated 3-pin XLR connector</v>
      </c>
      <c r="I126" s="18">
        <f>(IF((VLOOKUP(Table1[[#This Row],[SKU]],'[1]All Skus'!$A:$AJ,2,FALSE))="AKG",(VLOOKUP(Table1[[#This Row],[SKU]],'[1]All Skus'!$A:$AJ,10,FALSE)),""))</f>
        <v>0</v>
      </c>
      <c r="J126" s="19" t="str">
        <f>(IF((VLOOKUP(Table1[[#This Row],[SKU]],'[1]All Skus'!$A:$AJ,2,FALSE))="AKG",(VLOOKUP(Table1[[#This Row],[SKU]],'[1]All Skus'!$A:$AJ,22,FALSE)),""))</f>
        <v>n/a</v>
      </c>
      <c r="K126" s="19" t="str">
        <f>(IF((VLOOKUP(Table1[[#This Row],[SKU]],'[1]All Skus'!$A:$AJ,2,FALSE))="AKG",(VLOOKUP(Table1[[#This Row],[SKU]],'[1]All Skus'!$A:$AJ,23,FALSE)),""))</f>
        <v>AT</v>
      </c>
      <c r="L126" s="20" t="str">
        <f>HYPERLINK((IF((VLOOKUP(Table1[[#This Row],[SKU]],'[1]All Skus'!$A:$AJ,2,FALSE))="AKG",(VLOOKUP(Table1[[#This Row],[SKU]],'[1]All Skus'!$A:$AJ,24,FALSE)),"")))</f>
        <v>Compliant</v>
      </c>
    </row>
    <row r="127" spans="1:12" ht="40.799999999999997" customHeight="1" x14ac:dyDescent="0.3">
      <c r="A127" s="13" t="s">
        <v>136</v>
      </c>
      <c r="B127" s="14" t="str">
        <f>(IF((VLOOKUP(Table1[[#This Row],[SKU]],'[1]All Skus'!$A:$AJ,2,FALSE))="AKG",(VLOOKUP(Table1[[#This Row],[SKU]],'[1]All Skus'!$A:$AJ,3,FALSE)), ""))</f>
        <v>Installed</v>
      </c>
      <c r="C127" s="15" t="str">
        <f>(IF((VLOOKUP(Table1[[#This Row],[SKU]],'[1]All Skus'!$A:$AJ,2,FALSE))="AKG",(VLOOKUP(Table1[[#This Row],[SKU]],'[1]All Skus'!$A:$AJ,4,FALSE)),""))</f>
        <v>HM1000</v>
      </c>
      <c r="D127" s="15" t="str">
        <f>(IF((VLOOKUP(Table1[[#This Row],[SKU]],'[1]All Skus'!$A:$AJ,2,FALSE))="AKG",(VLOOKUP(Table1[[#This Row],[SKU]],'[1]All Skus'!$A:$AJ,5,FALSE)),""))</f>
        <v>AT510000</v>
      </c>
      <c r="E127" s="15">
        <f>(IF((VLOOKUP(Table1[[#This Row],[SKU]],'[1]All Skus'!$A:$AJ,2,FALSE))="AKG",(VLOOKUP(Table1[[#This Row],[SKU]],'[1]All Skus'!$A:$AJ,6,FALSE)),""))</f>
        <v>0</v>
      </c>
      <c r="F127" s="15">
        <f>(IF((VLOOKUP(Table1[[#This Row],[SKU]],'[1]All Skus'!$A:$AJ,2,FALSE))="AKG",(VLOOKUP(Table1[[#This Row],[SKU]],'[1]All Skus'!$A:$AJ,7,FALSE)),""))</f>
        <v>0</v>
      </c>
      <c r="G127" s="16" t="str">
        <f>(IF((VLOOKUP(Table1[[#This Row],[SKU]],'[1]All Skus'!$A:$AJ,2,FALSE))="AKG",(VLOOKUP(Table1[[#This Row],[SKU]],'[1]All Skus'!$A:$AJ,8,FALSE)),""))</f>
        <v>Installed Accessories</v>
      </c>
      <c r="H127" s="17" t="str">
        <f>(IF((VLOOKUP(Table1[[#This Row],[SKU]],'[1]All Skus'!$A:$AJ,2,FALSE))="AKG",(VLOOKUP(Table1[[#This Row],[SKU]],'[1]All Skus'!$A:$AJ,9,FALSE)),""))</f>
        <v>Hanging module with 10 m non twisting cable and inline phantom power adapter, hanging clamp included</v>
      </c>
      <c r="I127" s="18">
        <f>(IF((VLOOKUP(Table1[[#This Row],[SKU]],'[1]All Skus'!$A:$AJ,2,FALSE))="AKG",(VLOOKUP(Table1[[#This Row],[SKU]],'[1]All Skus'!$A:$AJ,10,FALSE)),""))</f>
        <v>273.81519999999995</v>
      </c>
      <c r="J127" s="19">
        <f>(IF((VLOOKUP(Table1[[#This Row],[SKU]],'[1]All Skus'!$A:$AJ,2,FALSE))="AKG",(VLOOKUP(Table1[[#This Row],[SKU]],'[1]All Skus'!$A:$AJ,22,FALSE)),""))</f>
        <v>3.6</v>
      </c>
      <c r="K127" s="19" t="str">
        <f>(IF((VLOOKUP(Table1[[#This Row],[SKU]],'[1]All Skus'!$A:$AJ,2,FALSE))="AKG",(VLOOKUP(Table1[[#This Row],[SKU]],'[1]All Skus'!$A:$AJ,23,FALSE)),""))</f>
        <v>TW</v>
      </c>
      <c r="L127" s="20" t="str">
        <f>HYPERLINK((IF((VLOOKUP(Table1[[#This Row],[SKU]],'[1]All Skus'!$A:$AJ,2,FALSE))="AKG",(VLOOKUP(Table1[[#This Row],[SKU]],'[1]All Skus'!$A:$AJ,24,FALSE)),"")))</f>
        <v>Compliant</v>
      </c>
    </row>
    <row r="128" spans="1:12" ht="40.799999999999997" customHeight="1" x14ac:dyDescent="0.3">
      <c r="A128" s="13" t="s">
        <v>137</v>
      </c>
      <c r="B128" s="14" t="str">
        <f>(IF((VLOOKUP(Table1[[#This Row],[SKU]],'[1]All Skus'!$A:$AJ,2,FALSE))="AKG",(VLOOKUP(Table1[[#This Row],[SKU]],'[1]All Skus'!$A:$AJ,3,FALSE)), ""))</f>
        <v>Installed</v>
      </c>
      <c r="C128" s="15" t="str">
        <f>(IF((VLOOKUP(Table1[[#This Row],[SKU]],'[1]All Skus'!$A:$AJ,2,FALSE))="AKG",(VLOOKUP(Table1[[#This Row],[SKU]],'[1]All Skus'!$A:$AJ,4,FALSE)),""))</f>
        <v>HM1000 M</v>
      </c>
      <c r="D128" s="15" t="str">
        <f>(IF((VLOOKUP(Table1[[#This Row],[SKU]],'[1]All Skus'!$A:$AJ,2,FALSE))="AKG",(VLOOKUP(Table1[[#This Row],[SKU]],'[1]All Skus'!$A:$AJ,5,FALSE)),""))</f>
        <v>AT510000</v>
      </c>
      <c r="E128" s="15">
        <f>(IF((VLOOKUP(Table1[[#This Row],[SKU]],'[1]All Skus'!$A:$AJ,2,FALSE))="AKG",(VLOOKUP(Table1[[#This Row],[SKU]],'[1]All Skus'!$A:$AJ,6,FALSE)),""))</f>
        <v>0</v>
      </c>
      <c r="F128" s="15">
        <f>(IF((VLOOKUP(Table1[[#This Row],[SKU]],'[1]All Skus'!$A:$AJ,2,FALSE))="AKG",(VLOOKUP(Table1[[#This Row],[SKU]],'[1]All Skus'!$A:$AJ,7,FALSE)),""))</f>
        <v>0</v>
      </c>
      <c r="G128" s="16" t="str">
        <f>(IF((VLOOKUP(Table1[[#This Row],[SKU]],'[1]All Skus'!$A:$AJ,2,FALSE))="AKG",(VLOOKUP(Table1[[#This Row],[SKU]],'[1]All Skus'!$A:$AJ,8,FALSE)),""))</f>
        <v>Installed Accessories</v>
      </c>
      <c r="H128" s="17" t="str">
        <f>(IF((VLOOKUP(Table1[[#This Row],[SKU]],'[1]All Skus'!$A:$AJ,2,FALSE))="AKG",(VLOOKUP(Table1[[#This Row],[SKU]],'[1]All Skus'!$A:$AJ,9,FALSE)),""))</f>
        <v>Hanging module with 10m system cable; does not include capsule or powering module.</v>
      </c>
      <c r="I128" s="18">
        <f>(IF((VLOOKUP(Table1[[#This Row],[SKU]],'[1]All Skus'!$A:$AJ,2,FALSE))="AKG",(VLOOKUP(Table1[[#This Row],[SKU]],'[1]All Skus'!$A:$AJ,10,FALSE)),""))</f>
        <v>164.2953</v>
      </c>
      <c r="J128" s="19">
        <f>(IF((VLOOKUP(Table1[[#This Row],[SKU]],'[1]All Skus'!$A:$AJ,2,FALSE))="AKG",(VLOOKUP(Table1[[#This Row],[SKU]],'[1]All Skus'!$A:$AJ,22,FALSE)),""))</f>
        <v>2.4</v>
      </c>
      <c r="K128" s="19" t="str">
        <f>(IF((VLOOKUP(Table1[[#This Row],[SKU]],'[1]All Skus'!$A:$AJ,2,FALSE))="AKG",(VLOOKUP(Table1[[#This Row],[SKU]],'[1]All Skus'!$A:$AJ,23,FALSE)),""))</f>
        <v>TW</v>
      </c>
      <c r="L128" s="20" t="str">
        <f>HYPERLINK((IF((VLOOKUP(Table1[[#This Row],[SKU]],'[1]All Skus'!$A:$AJ,2,FALSE))="AKG",(VLOOKUP(Table1[[#This Row],[SKU]],'[1]All Skus'!$A:$AJ,24,FALSE)),"")))</f>
        <v>Compliant</v>
      </c>
    </row>
    <row r="129" spans="1:12" ht="40.799999999999997" customHeight="1" x14ac:dyDescent="0.3">
      <c r="A129" s="21" t="s">
        <v>138</v>
      </c>
      <c r="B129" s="14">
        <f>(IF((VLOOKUP(Table1[[#This Row],[SKU]],'[1]All Skus'!$A:$AJ,2,FALSE))="AKG",(VLOOKUP(Table1[[#This Row],[SKU]],'[1]All Skus'!$A:$AJ,3,FALSE)), ""))</f>
        <v>0</v>
      </c>
      <c r="C129" s="15">
        <f>(IF((VLOOKUP(Table1[[#This Row],[SKU]],'[1]All Skus'!$A:$AJ,2,FALSE))="AKG",(VLOOKUP(Table1[[#This Row],[SKU]],'[1]All Skus'!$A:$AJ,4,FALSE)),""))</f>
        <v>0</v>
      </c>
      <c r="D129" s="15">
        <f>(IF((VLOOKUP(Table1[[#This Row],[SKU]],'[1]All Skus'!$A:$AJ,2,FALSE))="AKG",(VLOOKUP(Table1[[#This Row],[SKU]],'[1]All Skus'!$A:$AJ,5,FALSE)),""))</f>
        <v>0</v>
      </c>
      <c r="E129" s="15">
        <f>(IF((VLOOKUP(Table1[[#This Row],[SKU]],'[1]All Skus'!$A:$AJ,2,FALSE))="AKG",(VLOOKUP(Table1[[#This Row],[SKU]],'[1]All Skus'!$A:$AJ,6,FALSE)),""))</f>
        <v>0</v>
      </c>
      <c r="F129" s="15">
        <f>(IF((VLOOKUP(Table1[[#This Row],[SKU]],'[1]All Skus'!$A:$AJ,2,FALSE))="AKG",(VLOOKUP(Table1[[#This Row],[SKU]],'[1]All Skus'!$A:$AJ,7,FALSE)),""))</f>
        <v>0</v>
      </c>
      <c r="G129" s="16">
        <f>(IF((VLOOKUP(Table1[[#This Row],[SKU]],'[1]All Skus'!$A:$AJ,2,FALSE))="AKG",(VLOOKUP(Table1[[#This Row],[SKU]],'[1]All Skus'!$A:$AJ,8,FALSE)),""))</f>
        <v>0</v>
      </c>
      <c r="H129" s="17">
        <f>(IF((VLOOKUP(Table1[[#This Row],[SKU]],'[1]All Skus'!$A:$AJ,2,FALSE))="AKG",(VLOOKUP(Table1[[#This Row],[SKU]],'[1]All Skus'!$A:$AJ,9,FALSE)),""))</f>
        <v>0</v>
      </c>
      <c r="I129" s="18">
        <f>(IF((VLOOKUP(Table1[[#This Row],[SKU]],'[1]All Skus'!$A:$AJ,2,FALSE))="AKG",(VLOOKUP(Table1[[#This Row],[SKU]],'[1]All Skus'!$A:$AJ,10,FALSE)),""))</f>
        <v>0</v>
      </c>
      <c r="J129" s="19">
        <f>(IF((VLOOKUP(Table1[[#This Row],[SKU]],'[1]All Skus'!$A:$AJ,2,FALSE))="AKG",(VLOOKUP(Table1[[#This Row],[SKU]],'[1]All Skus'!$A:$AJ,22,FALSE)),""))</f>
        <v>0</v>
      </c>
      <c r="K129" s="19">
        <f>(IF((VLOOKUP(Table1[[#This Row],[SKU]],'[1]All Skus'!$A:$AJ,2,FALSE))="AKG",(VLOOKUP(Table1[[#This Row],[SKU]],'[1]All Skus'!$A:$AJ,23,FALSE)),""))</f>
        <v>0</v>
      </c>
      <c r="L129" s="20" t="str">
        <f>HYPERLINK((IF((VLOOKUP(Table1[[#This Row],[SKU]],'[1]All Skus'!$A:$AJ,2,FALSE))="AKG",(VLOOKUP(Table1[[#This Row],[SKU]],'[1]All Skus'!$A:$AJ,24,FALSE)),"")))</f>
        <v/>
      </c>
    </row>
    <row r="130" spans="1:12" ht="40.799999999999997" customHeight="1" x14ac:dyDescent="0.3">
      <c r="A130" s="13" t="s">
        <v>139</v>
      </c>
      <c r="B130" s="14" t="str">
        <f>(IF((VLOOKUP(Table1[[#This Row],[SKU]],'[1]All Skus'!$A:$AJ,2,FALSE))="AKG",(VLOOKUP(Table1[[#This Row],[SKU]],'[1]All Skus'!$A:$AJ,3,FALSE)), ""))</f>
        <v>Installed</v>
      </c>
      <c r="C130" s="15" t="str">
        <f>(IF((VLOOKUP(Table1[[#This Row],[SKU]],'[1]All Skus'!$A:$AJ,2,FALSE))="AKG",(VLOOKUP(Table1[[#This Row],[SKU]],'[1]All Skus'!$A:$AJ,4,FALSE)),""))</f>
        <v>C562 CM</v>
      </c>
      <c r="D130" s="15" t="str">
        <f>(IF((VLOOKUP(Table1[[#This Row],[SKU]],'[1]All Skus'!$A:$AJ,2,FALSE))="AKG",(VLOOKUP(Table1[[#This Row],[SKU]],'[1]All Skus'!$A:$AJ,5,FALSE)),""))</f>
        <v>AT210010</v>
      </c>
      <c r="E130" s="15">
        <f>(IF((VLOOKUP(Table1[[#This Row],[SKU]],'[1]All Skus'!$A:$AJ,2,FALSE))="AKG",(VLOOKUP(Table1[[#This Row],[SKU]],'[1]All Skus'!$A:$AJ,6,FALSE)),""))</f>
        <v>0</v>
      </c>
      <c r="F130" s="15">
        <f>(IF((VLOOKUP(Table1[[#This Row],[SKU]],'[1]All Skus'!$A:$AJ,2,FALSE))="AKG",(VLOOKUP(Table1[[#This Row],[SKU]],'[1]All Skus'!$A:$AJ,7,FALSE)),""))</f>
        <v>0</v>
      </c>
      <c r="G130" s="16" t="str">
        <f>(IF((VLOOKUP(Table1[[#This Row],[SKU]],'[1]All Skus'!$A:$AJ,2,FALSE))="AKG",(VLOOKUP(Table1[[#This Row],[SKU]],'[1]All Skus'!$A:$AJ,8,FALSE)),""))</f>
        <v>Boundary Layer Microphone</v>
      </c>
      <c r="H130" s="17" t="str">
        <f>(IF((VLOOKUP(Table1[[#This Row],[SKU]],'[1]All Skus'!$A:$AJ,2,FALSE))="AKG",(VLOOKUP(Table1[[#This Row],[SKU]],'[1]All Skus'!$A:$AJ,9,FALSE)),""))</f>
        <v>Small, low-profile mic, for surveillance or recording, XLR connector</v>
      </c>
      <c r="I130" s="18">
        <f>(IF((VLOOKUP(Table1[[#This Row],[SKU]],'[1]All Skus'!$A:$AJ,2,FALSE))="AKG",(VLOOKUP(Table1[[#This Row],[SKU]],'[1]All Skus'!$A:$AJ,10,FALSE)),""))</f>
        <v>482.68889999999999</v>
      </c>
      <c r="J130" s="19">
        <f>(IF((VLOOKUP(Table1[[#This Row],[SKU]],'[1]All Skus'!$A:$AJ,2,FALSE))="AKG",(VLOOKUP(Table1[[#This Row],[SKU]],'[1]All Skus'!$A:$AJ,22,FALSE)),""))</f>
        <v>2.4</v>
      </c>
      <c r="K130" s="19" t="str">
        <f>(IF((VLOOKUP(Table1[[#This Row],[SKU]],'[1]All Skus'!$A:$AJ,2,FALSE))="AKG",(VLOOKUP(Table1[[#This Row],[SKU]],'[1]All Skus'!$A:$AJ,23,FALSE)),""))</f>
        <v>CN</v>
      </c>
      <c r="L130" s="20" t="str">
        <f>HYPERLINK((IF((VLOOKUP(Table1[[#This Row],[SKU]],'[1]All Skus'!$A:$AJ,2,FALSE))="AKG",(VLOOKUP(Table1[[#This Row],[SKU]],'[1]All Skus'!$A:$AJ,24,FALSE)),"")))</f>
        <v>Non Compliant</v>
      </c>
    </row>
    <row r="131" spans="1:12" ht="40.799999999999997" customHeight="1" x14ac:dyDescent="0.3">
      <c r="A131" s="13" t="s">
        <v>140</v>
      </c>
      <c r="B131" s="14" t="str">
        <f>(IF((VLOOKUP(Table1[[#This Row],[SKU]],'[1]All Skus'!$A:$AJ,2,FALSE))="AKG",(VLOOKUP(Table1[[#This Row],[SKU]],'[1]All Skus'!$A:$AJ,3,FALSE)), ""))</f>
        <v>Installed</v>
      </c>
      <c r="C131" s="15" t="str">
        <f>(IF((VLOOKUP(Table1[[#This Row],[SKU]],'[1]All Skus'!$A:$AJ,2,FALSE))="AKG",(VLOOKUP(Table1[[#This Row],[SKU]],'[1]All Skus'!$A:$AJ,4,FALSE)),""))</f>
        <v>CBL410 PCC black</v>
      </c>
      <c r="D131" s="15" t="str">
        <f>(IF((VLOOKUP(Table1[[#This Row],[SKU]],'[1]All Skus'!$A:$AJ,2,FALSE))="AKG",(VLOOKUP(Table1[[#This Row],[SKU]],'[1]All Skus'!$A:$AJ,5,FALSE)),""))</f>
        <v>AT410090</v>
      </c>
      <c r="E131" s="15">
        <f>(IF((VLOOKUP(Table1[[#This Row],[SKU]],'[1]All Skus'!$A:$AJ,2,FALSE))="AKG",(VLOOKUP(Table1[[#This Row],[SKU]],'[1]All Skus'!$A:$AJ,6,FALSE)),""))</f>
        <v>0</v>
      </c>
      <c r="F131" s="15">
        <f>(IF((VLOOKUP(Table1[[#This Row],[SKU]],'[1]All Skus'!$A:$AJ,2,FALSE))="AKG",(VLOOKUP(Table1[[#This Row],[SKU]],'[1]All Skus'!$A:$AJ,7,FALSE)),""))</f>
        <v>0</v>
      </c>
      <c r="G131" s="16" t="str">
        <f>(IF((VLOOKUP(Table1[[#This Row],[SKU]],'[1]All Skus'!$A:$AJ,2,FALSE))="AKG",(VLOOKUP(Table1[[#This Row],[SKU]],'[1]All Skus'!$A:$AJ,8,FALSE)),""))</f>
        <v>Boundary Layer Microphone</v>
      </c>
      <c r="H131" s="17" t="str">
        <f>(IF((VLOOKUP(Table1[[#This Row],[SKU]],'[1]All Skus'!$A:$AJ,2,FALSE))="AKG",(VLOOKUP(Table1[[#This Row],[SKU]],'[1]All Skus'!$A:$AJ,9,FALSE)),""))</f>
        <v>Plug and play desktop microphone for use with PC or laptop. For conferences via VOIP. Cascadable. Colour: black</v>
      </c>
      <c r="I131" s="18">
        <f>(IF((VLOOKUP(Table1[[#This Row],[SKU]],'[1]All Skus'!$A:$AJ,2,FALSE))="AKG",(VLOOKUP(Table1[[#This Row],[SKU]],'[1]All Skus'!$A:$AJ,10,FALSE)),""))</f>
        <v>164.2953</v>
      </c>
      <c r="J131" s="19">
        <f>(IF((VLOOKUP(Table1[[#This Row],[SKU]],'[1]All Skus'!$A:$AJ,2,FALSE))="AKG",(VLOOKUP(Table1[[#This Row],[SKU]],'[1]All Skus'!$A:$AJ,22,FALSE)),""))</f>
        <v>1.69</v>
      </c>
      <c r="K131" s="19" t="str">
        <f>(IF((VLOOKUP(Table1[[#This Row],[SKU]],'[1]All Skus'!$A:$AJ,2,FALSE))="AKG",(VLOOKUP(Table1[[#This Row],[SKU]],'[1]All Skus'!$A:$AJ,23,FALSE)),""))</f>
        <v>PH</v>
      </c>
      <c r="L131" s="20" t="str">
        <f>HYPERLINK((IF((VLOOKUP(Table1[[#This Row],[SKU]],'[1]All Skus'!$A:$AJ,2,FALSE))="AKG",(VLOOKUP(Table1[[#This Row],[SKU]],'[1]All Skus'!$A:$AJ,24,FALSE)),"")))</f>
        <v>Non Compliant</v>
      </c>
    </row>
    <row r="132" spans="1:12" ht="40.799999999999997" customHeight="1" x14ac:dyDescent="0.3">
      <c r="A132" s="13" t="s">
        <v>141</v>
      </c>
      <c r="B132" s="14" t="str">
        <f>(IF((VLOOKUP(Table1[[#This Row],[SKU]],'[1]All Skus'!$A:$AJ,2,FALSE))="AKG",(VLOOKUP(Table1[[#This Row],[SKU]],'[1]All Skus'!$A:$AJ,3,FALSE)), ""))</f>
        <v>Installed</v>
      </c>
      <c r="C132" s="15" t="str">
        <f>(IF((VLOOKUP(Table1[[#This Row],[SKU]],'[1]All Skus'!$A:$AJ,2,FALSE))="AKG",(VLOOKUP(Table1[[#This Row],[SKU]],'[1]All Skus'!$A:$AJ,4,FALSE)),""))</f>
        <v>CBL410 PCC white</v>
      </c>
      <c r="D132" s="15" t="str">
        <f>(IF((VLOOKUP(Table1[[#This Row],[SKU]],'[1]All Skus'!$A:$AJ,2,FALSE))="AKG",(VLOOKUP(Table1[[#This Row],[SKU]],'[1]All Skus'!$A:$AJ,5,FALSE)),""))</f>
        <v>AT510000</v>
      </c>
      <c r="E132" s="15">
        <f>(IF((VLOOKUP(Table1[[#This Row],[SKU]],'[1]All Skus'!$A:$AJ,2,FALSE))="AKG",(VLOOKUP(Table1[[#This Row],[SKU]],'[1]All Skus'!$A:$AJ,6,FALSE)),""))</f>
        <v>0</v>
      </c>
      <c r="F132" s="15">
        <f>(IF((VLOOKUP(Table1[[#This Row],[SKU]],'[1]All Skus'!$A:$AJ,2,FALSE))="AKG",(VLOOKUP(Table1[[#This Row],[SKU]],'[1]All Skus'!$A:$AJ,7,FALSE)),""))</f>
        <v>0</v>
      </c>
      <c r="G132" s="16" t="str">
        <f>(IF((VLOOKUP(Table1[[#This Row],[SKU]],'[1]All Skus'!$A:$AJ,2,FALSE))="AKG",(VLOOKUP(Table1[[#This Row],[SKU]],'[1]All Skus'!$A:$AJ,8,FALSE)),""))</f>
        <v>Boundary Layer Microphone</v>
      </c>
      <c r="H132" s="17" t="str">
        <f>(IF((VLOOKUP(Table1[[#This Row],[SKU]],'[1]All Skus'!$A:$AJ,2,FALSE))="AKG",(VLOOKUP(Table1[[#This Row],[SKU]],'[1]All Skus'!$A:$AJ,9,FALSE)),""))</f>
        <v>Plug and play desktop microphone for use with PC or laptop. For conferences via VOIP. Cascadable. Colour: white</v>
      </c>
      <c r="I132" s="18">
        <f>(IF((VLOOKUP(Table1[[#This Row],[SKU]],'[1]All Skus'!$A:$AJ,2,FALSE))="AKG",(VLOOKUP(Table1[[#This Row],[SKU]],'[1]All Skus'!$A:$AJ,10,FALSE)),""))</f>
        <v>164.2953</v>
      </c>
      <c r="J132" s="19">
        <f>(IF((VLOOKUP(Table1[[#This Row],[SKU]],'[1]All Skus'!$A:$AJ,2,FALSE))="AKG",(VLOOKUP(Table1[[#This Row],[SKU]],'[1]All Skus'!$A:$AJ,22,FALSE)),""))</f>
        <v>1.69</v>
      </c>
      <c r="K132" s="19" t="str">
        <f>(IF((VLOOKUP(Table1[[#This Row],[SKU]],'[1]All Skus'!$A:$AJ,2,FALSE))="AKG",(VLOOKUP(Table1[[#This Row],[SKU]],'[1]All Skus'!$A:$AJ,23,FALSE)),""))</f>
        <v>PH</v>
      </c>
      <c r="L132" s="20" t="str">
        <f>HYPERLINK((IF((VLOOKUP(Table1[[#This Row],[SKU]],'[1]All Skus'!$A:$AJ,2,FALSE))="AKG",(VLOOKUP(Table1[[#This Row],[SKU]],'[1]All Skus'!$A:$AJ,24,FALSE)),"")))</f>
        <v>Non Compliant</v>
      </c>
    </row>
    <row r="133" spans="1:12" ht="40.799999999999997" customHeight="1" x14ac:dyDescent="0.3">
      <c r="A133" s="13" t="s">
        <v>142</v>
      </c>
      <c r="B133" s="14" t="e">
        <f>(IF((VLOOKUP(Table1[[#This Row],[SKU]],'[1]All Skus'!$A:$AJ,2,FALSE))="AKG",(VLOOKUP(Table1[[#This Row],[SKU]],'[1]All Skus'!$A:$AJ,3,FALSE)), ""))</f>
        <v>#N/A</v>
      </c>
      <c r="C133" s="15" t="e">
        <f>(IF((VLOOKUP(Table1[[#This Row],[SKU]],'[1]All Skus'!$A:$AJ,2,FALSE))="AKG",(VLOOKUP(Table1[[#This Row],[SKU]],'[1]All Skus'!$A:$AJ,4,FALSE)),""))</f>
        <v>#N/A</v>
      </c>
      <c r="D133" s="15" t="e">
        <f>(IF((VLOOKUP(Table1[[#This Row],[SKU]],'[1]All Skus'!$A:$AJ,2,FALSE))="AKG",(VLOOKUP(Table1[[#This Row],[SKU]],'[1]All Skus'!$A:$AJ,5,FALSE)),""))</f>
        <v>#N/A</v>
      </c>
      <c r="E133" s="15" t="e">
        <f>(IF((VLOOKUP(Table1[[#This Row],[SKU]],'[1]All Skus'!$A:$AJ,2,FALSE))="AKG",(VLOOKUP(Table1[[#This Row],[SKU]],'[1]All Skus'!$A:$AJ,6,FALSE)),""))</f>
        <v>#N/A</v>
      </c>
      <c r="F133" s="15" t="e">
        <f>(IF((VLOOKUP(Table1[[#This Row],[SKU]],'[1]All Skus'!$A:$AJ,2,FALSE))="AKG",(VLOOKUP(Table1[[#This Row],[SKU]],'[1]All Skus'!$A:$AJ,7,FALSE)),""))</f>
        <v>#N/A</v>
      </c>
      <c r="G133" s="16" t="e">
        <f>(IF((VLOOKUP(Table1[[#This Row],[SKU]],'[1]All Skus'!$A:$AJ,2,FALSE))="AKG",(VLOOKUP(Table1[[#This Row],[SKU]],'[1]All Skus'!$A:$AJ,8,FALSE)),""))</f>
        <v>#N/A</v>
      </c>
      <c r="H133" s="17" t="e">
        <f>(IF((VLOOKUP(Table1[[#This Row],[SKU]],'[1]All Skus'!$A:$AJ,2,FALSE))="AKG",(VLOOKUP(Table1[[#This Row],[SKU]],'[1]All Skus'!$A:$AJ,9,FALSE)),""))</f>
        <v>#N/A</v>
      </c>
      <c r="I133" s="18" t="e">
        <f>(IF((VLOOKUP(Table1[[#This Row],[SKU]],'[1]All Skus'!$A:$AJ,2,FALSE))="AKG",(VLOOKUP(Table1[[#This Row],[SKU]],'[1]All Skus'!$A:$AJ,10,FALSE)),""))</f>
        <v>#N/A</v>
      </c>
      <c r="J133" s="19" t="e">
        <f>(IF((VLOOKUP(Table1[[#This Row],[SKU]],'[1]All Skus'!$A:$AJ,2,FALSE))="AKG",(VLOOKUP(Table1[[#This Row],[SKU]],'[1]All Skus'!$A:$AJ,22,FALSE)),""))</f>
        <v>#N/A</v>
      </c>
      <c r="K133" s="19" t="e">
        <f>(IF((VLOOKUP(Table1[[#This Row],[SKU]],'[1]All Skus'!$A:$AJ,2,FALSE))="AKG",(VLOOKUP(Table1[[#This Row],[SKU]],'[1]All Skus'!$A:$AJ,23,FALSE)),""))</f>
        <v>#N/A</v>
      </c>
      <c r="L133" s="20" t="e">
        <f>HYPERLINK((IF((VLOOKUP(Table1[[#This Row],[SKU]],'[1]All Skus'!$A:$AJ,2,FALSE))="AKG",(VLOOKUP(Table1[[#This Row],[SKU]],'[1]All Skus'!$A:$AJ,24,FALSE)),"")))</f>
        <v>#N/A</v>
      </c>
    </row>
    <row r="134" spans="1:12" ht="40.799999999999997" customHeight="1" x14ac:dyDescent="0.3">
      <c r="A134" s="13" t="s">
        <v>143</v>
      </c>
      <c r="B134" s="14" t="e">
        <f>(IF((VLOOKUP(Table1[[#This Row],[SKU]],'[1]All Skus'!$A:$AJ,2,FALSE))="AKG",(VLOOKUP(Table1[[#This Row],[SKU]],'[1]All Skus'!$A:$AJ,3,FALSE)), ""))</f>
        <v>#N/A</v>
      </c>
      <c r="C134" s="15" t="e">
        <f>(IF((VLOOKUP(Table1[[#This Row],[SKU]],'[1]All Skus'!$A:$AJ,2,FALSE))="AKG",(VLOOKUP(Table1[[#This Row],[SKU]],'[1]All Skus'!$A:$AJ,4,FALSE)),""))</f>
        <v>#N/A</v>
      </c>
      <c r="D134" s="15" t="e">
        <f>(IF((VLOOKUP(Table1[[#This Row],[SKU]],'[1]All Skus'!$A:$AJ,2,FALSE))="AKG",(VLOOKUP(Table1[[#This Row],[SKU]],'[1]All Skus'!$A:$AJ,5,FALSE)),""))</f>
        <v>#N/A</v>
      </c>
      <c r="E134" s="15" t="e">
        <f>(IF((VLOOKUP(Table1[[#This Row],[SKU]],'[1]All Skus'!$A:$AJ,2,FALSE))="AKG",(VLOOKUP(Table1[[#This Row],[SKU]],'[1]All Skus'!$A:$AJ,6,FALSE)),""))</f>
        <v>#N/A</v>
      </c>
      <c r="F134" s="15" t="e">
        <f>(IF((VLOOKUP(Table1[[#This Row],[SKU]],'[1]All Skus'!$A:$AJ,2,FALSE))="AKG",(VLOOKUP(Table1[[#This Row],[SKU]],'[1]All Skus'!$A:$AJ,7,FALSE)),""))</f>
        <v>#N/A</v>
      </c>
      <c r="G134" s="16" t="e">
        <f>(IF((VLOOKUP(Table1[[#This Row],[SKU]],'[1]All Skus'!$A:$AJ,2,FALSE))="AKG",(VLOOKUP(Table1[[#This Row],[SKU]],'[1]All Skus'!$A:$AJ,8,FALSE)),""))</f>
        <v>#N/A</v>
      </c>
      <c r="H134" s="17" t="e">
        <f>(IF((VLOOKUP(Table1[[#This Row],[SKU]],'[1]All Skus'!$A:$AJ,2,FALSE))="AKG",(VLOOKUP(Table1[[#This Row],[SKU]],'[1]All Skus'!$A:$AJ,9,FALSE)),""))</f>
        <v>#N/A</v>
      </c>
      <c r="I134" s="18" t="e">
        <f>(IF((VLOOKUP(Table1[[#This Row],[SKU]],'[1]All Skus'!$A:$AJ,2,FALSE))="AKG",(VLOOKUP(Table1[[#This Row],[SKU]],'[1]All Skus'!$A:$AJ,10,FALSE)),""))</f>
        <v>#N/A</v>
      </c>
      <c r="J134" s="19" t="e">
        <f>(IF((VLOOKUP(Table1[[#This Row],[SKU]],'[1]All Skus'!$A:$AJ,2,FALSE))="AKG",(VLOOKUP(Table1[[#This Row],[SKU]],'[1]All Skus'!$A:$AJ,22,FALSE)),""))</f>
        <v>#N/A</v>
      </c>
      <c r="K134" s="19" t="e">
        <f>(IF((VLOOKUP(Table1[[#This Row],[SKU]],'[1]All Skus'!$A:$AJ,2,FALSE))="AKG",(VLOOKUP(Table1[[#This Row],[SKU]],'[1]All Skus'!$A:$AJ,23,FALSE)),""))</f>
        <v>#N/A</v>
      </c>
      <c r="L134" s="20" t="e">
        <f>HYPERLINK((IF((VLOOKUP(Table1[[#This Row],[SKU]],'[1]All Skus'!$A:$AJ,2,FALSE))="AKG",(VLOOKUP(Table1[[#This Row],[SKU]],'[1]All Skus'!$A:$AJ,24,FALSE)),"")))</f>
        <v>#N/A</v>
      </c>
    </row>
    <row r="135" spans="1:12" ht="40.799999999999997" customHeight="1" x14ac:dyDescent="0.3">
      <c r="A135" s="13" t="s">
        <v>144</v>
      </c>
      <c r="B135" s="14" t="str">
        <f>(IF((VLOOKUP(Table1[[#This Row],[SKU]],'[1]All Skus'!$A:$AJ,2,FALSE))="AKG",(VLOOKUP(Table1[[#This Row],[SKU]],'[1]All Skus'!$A:$AJ,3,FALSE)), ""))</f>
        <v>Installed</v>
      </c>
      <c r="C135" s="15" t="str">
        <f>(IF((VLOOKUP(Table1[[#This Row],[SKU]],'[1]All Skus'!$A:$AJ,2,FALSE))="AKG",(VLOOKUP(Table1[[#This Row],[SKU]],'[1]All Skus'!$A:$AJ,4,FALSE)),""))</f>
        <v>PZM6 D</v>
      </c>
      <c r="D135" s="15" t="str">
        <f>(IF((VLOOKUP(Table1[[#This Row],[SKU]],'[1]All Skus'!$A:$AJ,2,FALSE))="AKG",(VLOOKUP(Table1[[#This Row],[SKU]],'[1]All Skus'!$A:$AJ,5,FALSE)),""))</f>
        <v>AT620000</v>
      </c>
      <c r="E135" s="15">
        <f>(IF((VLOOKUP(Table1[[#This Row],[SKU]],'[1]All Skus'!$A:$AJ,2,FALSE))="AKG",(VLOOKUP(Table1[[#This Row],[SKU]],'[1]All Skus'!$A:$AJ,6,FALSE)),""))</f>
        <v>0</v>
      </c>
      <c r="F135" s="15">
        <f>(IF((VLOOKUP(Table1[[#This Row],[SKU]],'[1]All Skus'!$A:$AJ,2,FALSE))="AKG",(VLOOKUP(Table1[[#This Row],[SKU]],'[1]All Skus'!$A:$AJ,7,FALSE)),""))</f>
        <v>0</v>
      </c>
      <c r="G135" s="16" t="str">
        <f>(IF((VLOOKUP(Table1[[#This Row],[SKU]],'[1]All Skus'!$A:$AJ,2,FALSE))="AKG",(VLOOKUP(Table1[[#This Row],[SKU]],'[1]All Skus'!$A:$AJ,8,FALSE)),""))</f>
        <v>Crown Microphone</v>
      </c>
      <c r="H135" s="17" t="str">
        <f>(IF((VLOOKUP(Table1[[#This Row],[SKU]],'[1]All Skus'!$A:$AJ,2,FALSE))="AKG",(VLOOKUP(Table1[[#This Row],[SKU]],'[1]All Skus'!$A:$AJ,9,FALSE)),""))</f>
        <v>First-class boundary layer microphone, smaller version of PZM30D, ideal for speen &amp; music recording, XLR version</v>
      </c>
      <c r="I135" s="18">
        <f>(IF((VLOOKUP(Table1[[#This Row],[SKU]],'[1]All Skus'!$A:$AJ,2,FALSE))="AKG",(VLOOKUP(Table1[[#This Row],[SKU]],'[1]All Skus'!$A:$AJ,10,FALSE)),""))</f>
        <v>635.51</v>
      </c>
      <c r="J135" s="19">
        <f>(IF((VLOOKUP(Table1[[#This Row],[SKU]],'[1]All Skus'!$A:$AJ,2,FALSE))="AKG",(VLOOKUP(Table1[[#This Row],[SKU]],'[1]All Skus'!$A:$AJ,22,FALSE)),""))</f>
        <v>0.38</v>
      </c>
      <c r="K135" s="19" t="str">
        <f>(IF((VLOOKUP(Table1[[#This Row],[SKU]],'[1]All Skus'!$A:$AJ,2,FALSE))="AKG",(VLOOKUP(Table1[[#This Row],[SKU]],'[1]All Skus'!$A:$AJ,23,FALSE)),""))</f>
        <v>CN</v>
      </c>
      <c r="L135" s="20" t="str">
        <f>HYPERLINK((IF((VLOOKUP(Table1[[#This Row],[SKU]],'[1]All Skus'!$A:$AJ,2,FALSE))="AKG",(VLOOKUP(Table1[[#This Row],[SKU]],'[1]All Skus'!$A:$AJ,24,FALSE)),"")))</f>
        <v>Non Compliant</v>
      </c>
    </row>
    <row r="136" spans="1:12" ht="40.799999999999997" customHeight="1" x14ac:dyDescent="0.3">
      <c r="A136" s="13" t="s">
        <v>145</v>
      </c>
      <c r="B136" s="14" t="str">
        <f>(IF((VLOOKUP(Table1[[#This Row],[SKU]],'[1]All Skus'!$A:$AJ,2,FALSE))="AKG",(VLOOKUP(Table1[[#This Row],[SKU]],'[1]All Skus'!$A:$AJ,3,FALSE)), ""))</f>
        <v>Installed</v>
      </c>
      <c r="C136" s="15" t="str">
        <f>(IF((VLOOKUP(Table1[[#This Row],[SKU]],'[1]All Skus'!$A:$AJ,2,FALSE))="AKG",(VLOOKUP(Table1[[#This Row],[SKU]],'[1]All Skus'!$A:$AJ,4,FALSE)),""))</f>
        <v>PZM10</v>
      </c>
      <c r="D136" s="15" t="str">
        <f>(IF((VLOOKUP(Table1[[#This Row],[SKU]],'[1]All Skus'!$A:$AJ,2,FALSE))="AKG",(VLOOKUP(Table1[[#This Row],[SKU]],'[1]All Skus'!$A:$AJ,5,FALSE)),""))</f>
        <v>AT510041</v>
      </c>
      <c r="E136" s="15">
        <f>(IF((VLOOKUP(Table1[[#This Row],[SKU]],'[1]All Skus'!$A:$AJ,2,FALSE))="AKG",(VLOOKUP(Table1[[#This Row],[SKU]],'[1]All Skus'!$A:$AJ,6,FALSE)),""))</f>
        <v>0</v>
      </c>
      <c r="F136" s="15">
        <f>(IF((VLOOKUP(Table1[[#This Row],[SKU]],'[1]All Skus'!$A:$AJ,2,FALSE))="AKG",(VLOOKUP(Table1[[#This Row],[SKU]],'[1]All Skus'!$A:$AJ,7,FALSE)),""))</f>
        <v>0</v>
      </c>
      <c r="G136" s="16" t="str">
        <f>(IF((VLOOKUP(Table1[[#This Row],[SKU]],'[1]All Skus'!$A:$AJ,2,FALSE))="AKG",(VLOOKUP(Table1[[#This Row],[SKU]],'[1]All Skus'!$A:$AJ,8,FALSE)),""))</f>
        <v>Crown Microphone</v>
      </c>
      <c r="H136" s="17" t="str">
        <f>(IF((VLOOKUP(Table1[[#This Row],[SKU]],'[1]All Skus'!$A:$AJ,2,FALSE))="AKG",(VLOOKUP(Table1[[#This Row],[SKU]],'[1]All Skus'!$A:$AJ,9,FALSE)),""))</f>
        <v>Low profile boundary layer microphone</v>
      </c>
      <c r="I136" s="18">
        <f>(IF((VLOOKUP(Table1[[#This Row],[SKU]],'[1]All Skus'!$A:$AJ,2,FALSE))="AKG",(VLOOKUP(Table1[[#This Row],[SKU]],'[1]All Skus'!$A:$AJ,10,FALSE)),""))</f>
        <v>273.81519999999995</v>
      </c>
      <c r="J136" s="19">
        <f>(IF((VLOOKUP(Table1[[#This Row],[SKU]],'[1]All Skus'!$A:$AJ,2,FALSE))="AKG",(VLOOKUP(Table1[[#This Row],[SKU]],'[1]All Skus'!$A:$AJ,22,FALSE)),""))</f>
        <v>2.8</v>
      </c>
      <c r="K136" s="19" t="str">
        <f>(IF((VLOOKUP(Table1[[#This Row],[SKU]],'[1]All Skus'!$A:$AJ,2,FALSE))="AKG",(VLOOKUP(Table1[[#This Row],[SKU]],'[1]All Skus'!$A:$AJ,23,FALSE)),""))</f>
        <v>CN</v>
      </c>
      <c r="L136" s="20" t="str">
        <f>HYPERLINK((IF((VLOOKUP(Table1[[#This Row],[SKU]],'[1]All Skus'!$A:$AJ,2,FALSE))="AKG",(VLOOKUP(Table1[[#This Row],[SKU]],'[1]All Skus'!$A:$AJ,24,FALSE)),"")))</f>
        <v>Non Compliant</v>
      </c>
    </row>
    <row r="137" spans="1:12" ht="40.799999999999997" customHeight="1" x14ac:dyDescent="0.3">
      <c r="A137" s="13" t="s">
        <v>146</v>
      </c>
      <c r="B137" s="14" t="str">
        <f>(IF((VLOOKUP(Table1[[#This Row],[SKU]],'[1]All Skus'!$A:$AJ,2,FALSE))="AKG",(VLOOKUP(Table1[[#This Row],[SKU]],'[1]All Skus'!$A:$AJ,3,FALSE)), ""))</f>
        <v>Installed</v>
      </c>
      <c r="C137" s="15" t="str">
        <f>(IF((VLOOKUP(Table1[[#This Row],[SKU]],'[1]All Skus'!$A:$AJ,2,FALSE))="AKG",(VLOOKUP(Table1[[#This Row],[SKU]],'[1]All Skus'!$A:$AJ,4,FALSE)),""))</f>
        <v>PZM10 LL</v>
      </c>
      <c r="D137" s="15" t="str">
        <f>(IF((VLOOKUP(Table1[[#This Row],[SKU]],'[1]All Skus'!$A:$AJ,2,FALSE))="AKG",(VLOOKUP(Table1[[#This Row],[SKU]],'[1]All Skus'!$A:$AJ,5,FALSE)),""))</f>
        <v>AT510041</v>
      </c>
      <c r="E137" s="15">
        <f>(IF((VLOOKUP(Table1[[#This Row],[SKU]],'[1]All Skus'!$A:$AJ,2,FALSE))="AKG",(VLOOKUP(Table1[[#This Row],[SKU]],'[1]All Skus'!$A:$AJ,6,FALSE)),""))</f>
        <v>0</v>
      </c>
      <c r="F137" s="15">
        <f>(IF((VLOOKUP(Table1[[#This Row],[SKU]],'[1]All Skus'!$A:$AJ,2,FALSE))="AKG",(VLOOKUP(Table1[[#This Row],[SKU]],'[1]All Skus'!$A:$AJ,7,FALSE)),""))</f>
        <v>0</v>
      </c>
      <c r="G137" s="16" t="str">
        <f>(IF((VLOOKUP(Table1[[#This Row],[SKU]],'[1]All Skus'!$A:$AJ,2,FALSE))="AKG",(VLOOKUP(Table1[[#This Row],[SKU]],'[1]All Skus'!$A:$AJ,8,FALSE)),""))</f>
        <v>Crown Microphone</v>
      </c>
      <c r="H137" s="17" t="str">
        <f>(IF((VLOOKUP(Table1[[#This Row],[SKU]],'[1]All Skus'!$A:$AJ,2,FALSE))="AKG",(VLOOKUP(Table1[[#This Row],[SKU]],'[1]All Skus'!$A:$AJ,9,FALSE)),""))</f>
        <v>Low profile boundary layer microphone, Line level version</v>
      </c>
      <c r="I137" s="18">
        <f>(IF((VLOOKUP(Table1[[#This Row],[SKU]],'[1]All Skus'!$A:$AJ,2,FALSE))="AKG",(VLOOKUP(Table1[[#This Row],[SKU]],'[1]All Skus'!$A:$AJ,10,FALSE)),""))</f>
        <v>317.1164</v>
      </c>
      <c r="J137" s="19">
        <f>(IF((VLOOKUP(Table1[[#This Row],[SKU]],'[1]All Skus'!$A:$AJ,2,FALSE))="AKG",(VLOOKUP(Table1[[#This Row],[SKU]],'[1]All Skus'!$A:$AJ,22,FALSE)),""))</f>
        <v>2.8</v>
      </c>
      <c r="K137" s="19" t="str">
        <f>(IF((VLOOKUP(Table1[[#This Row],[SKU]],'[1]All Skus'!$A:$AJ,2,FALSE))="AKG",(VLOOKUP(Table1[[#This Row],[SKU]],'[1]All Skus'!$A:$AJ,23,FALSE)),""))</f>
        <v>CN</v>
      </c>
      <c r="L137" s="20" t="str">
        <f>HYPERLINK((IF((VLOOKUP(Table1[[#This Row],[SKU]],'[1]All Skus'!$A:$AJ,2,FALSE))="AKG",(VLOOKUP(Table1[[#This Row],[SKU]],'[1]All Skus'!$A:$AJ,24,FALSE)),"")))</f>
        <v>Non Compliant</v>
      </c>
    </row>
    <row r="138" spans="1:12" ht="40.799999999999997" customHeight="1" x14ac:dyDescent="0.3">
      <c r="A138" s="13" t="s">
        <v>147</v>
      </c>
      <c r="B138" s="14" t="str">
        <f>(IF((VLOOKUP(Table1[[#This Row],[SKU]],'[1]All Skus'!$A:$AJ,2,FALSE))="AKG",(VLOOKUP(Table1[[#This Row],[SKU]],'[1]All Skus'!$A:$AJ,3,FALSE)), ""))</f>
        <v>Installed</v>
      </c>
      <c r="C138" s="15" t="str">
        <f>(IF((VLOOKUP(Table1[[#This Row],[SKU]],'[1]All Skus'!$A:$AJ,2,FALSE))="AKG",(VLOOKUP(Table1[[#This Row],[SKU]],'[1]All Skus'!$A:$AJ,4,FALSE)),""))</f>
        <v>PZM11</v>
      </c>
      <c r="D138" s="15" t="str">
        <f>(IF((VLOOKUP(Table1[[#This Row],[SKU]],'[1]All Skus'!$A:$AJ,2,FALSE))="AKG",(VLOOKUP(Table1[[#This Row],[SKU]],'[1]All Skus'!$A:$AJ,5,FALSE)),""))</f>
        <v>AT510041</v>
      </c>
      <c r="E138" s="15">
        <f>(IF((VLOOKUP(Table1[[#This Row],[SKU]],'[1]All Skus'!$A:$AJ,2,FALSE))="AKG",(VLOOKUP(Table1[[#This Row],[SKU]],'[1]All Skus'!$A:$AJ,6,FALSE)),""))</f>
        <v>0</v>
      </c>
      <c r="F138" s="15">
        <f>(IF((VLOOKUP(Table1[[#This Row],[SKU]],'[1]All Skus'!$A:$AJ,2,FALSE))="AKG",(VLOOKUP(Table1[[#This Row],[SKU]],'[1]All Skus'!$A:$AJ,7,FALSE)),""))</f>
        <v>0</v>
      </c>
      <c r="G138" s="16" t="str">
        <f>(IF((VLOOKUP(Table1[[#This Row],[SKU]],'[1]All Skus'!$A:$AJ,2,FALSE))="AKG",(VLOOKUP(Table1[[#This Row],[SKU]],'[1]All Skus'!$A:$AJ,8,FALSE)),""))</f>
        <v>Crown Microphone</v>
      </c>
      <c r="H138" s="17" t="str">
        <f>(IF((VLOOKUP(Table1[[#This Row],[SKU]],'[1]All Skus'!$A:$AJ,2,FALSE))="AKG",(VLOOKUP(Table1[[#This Row],[SKU]],'[1]All Skus'!$A:$AJ,9,FALSE)),""))</f>
        <v>Cost-effective boundary layer microphone</v>
      </c>
      <c r="I138" s="18">
        <f>(IF((VLOOKUP(Table1[[#This Row],[SKU]],'[1]All Skus'!$A:$AJ,2,FALSE))="AKG",(VLOOKUP(Table1[[#This Row],[SKU]],'[1]All Skus'!$A:$AJ,10,FALSE)),""))</f>
        <v>189.7672</v>
      </c>
      <c r="J138" s="19">
        <f>(IF((VLOOKUP(Table1[[#This Row],[SKU]],'[1]All Skus'!$A:$AJ,2,FALSE))="AKG",(VLOOKUP(Table1[[#This Row],[SKU]],'[1]All Skus'!$A:$AJ,22,FALSE)),""))</f>
        <v>2.8</v>
      </c>
      <c r="K138" s="19" t="str">
        <f>(IF((VLOOKUP(Table1[[#This Row],[SKU]],'[1]All Skus'!$A:$AJ,2,FALSE))="AKG",(VLOOKUP(Table1[[#This Row],[SKU]],'[1]All Skus'!$A:$AJ,23,FALSE)),""))</f>
        <v>CN</v>
      </c>
      <c r="L138" s="20" t="str">
        <f>HYPERLINK((IF((VLOOKUP(Table1[[#This Row],[SKU]],'[1]All Skus'!$A:$AJ,2,FALSE))="AKG",(VLOOKUP(Table1[[#This Row],[SKU]],'[1]All Skus'!$A:$AJ,24,FALSE)),"")))</f>
        <v>Non Compliant</v>
      </c>
    </row>
    <row r="139" spans="1:12" ht="40.799999999999997" customHeight="1" x14ac:dyDescent="0.3">
      <c r="A139" s="13" t="s">
        <v>148</v>
      </c>
      <c r="B139" s="14" t="str">
        <f>(IF((VLOOKUP(Table1[[#This Row],[SKU]],'[1]All Skus'!$A:$AJ,2,FALSE))="AKG",(VLOOKUP(Table1[[#This Row],[SKU]],'[1]All Skus'!$A:$AJ,3,FALSE)), ""))</f>
        <v>Installed</v>
      </c>
      <c r="C139" s="15" t="str">
        <f>(IF((VLOOKUP(Table1[[#This Row],[SKU]],'[1]All Skus'!$A:$AJ,2,FALSE))="AKG",(VLOOKUP(Table1[[#This Row],[SKU]],'[1]All Skus'!$A:$AJ,4,FALSE)),""))</f>
        <v>PZM11 LL</v>
      </c>
      <c r="D139" s="15" t="str">
        <f>(IF((VLOOKUP(Table1[[#This Row],[SKU]],'[1]All Skus'!$A:$AJ,2,FALSE))="AKG",(VLOOKUP(Table1[[#This Row],[SKU]],'[1]All Skus'!$A:$AJ,5,FALSE)),""))</f>
        <v>AT510041</v>
      </c>
      <c r="E139" s="15">
        <f>(IF((VLOOKUP(Table1[[#This Row],[SKU]],'[1]All Skus'!$A:$AJ,2,FALSE))="AKG",(VLOOKUP(Table1[[#This Row],[SKU]],'[1]All Skus'!$A:$AJ,6,FALSE)),""))</f>
        <v>0</v>
      </c>
      <c r="F139" s="15" t="str">
        <f>(IF((VLOOKUP(Table1[[#This Row],[SKU]],'[1]All Skus'!$A:$AJ,2,FALSE))="AKG",(VLOOKUP(Table1[[#This Row],[SKU]],'[1]All Skus'!$A:$AJ,7,FALSE)),""))</f>
        <v>Limited Quantity</v>
      </c>
      <c r="G139" s="16" t="str">
        <f>(IF((VLOOKUP(Table1[[#This Row],[SKU]],'[1]All Skus'!$A:$AJ,2,FALSE))="AKG",(VLOOKUP(Table1[[#This Row],[SKU]],'[1]All Skus'!$A:$AJ,8,FALSE)),""))</f>
        <v>Crown Microphone</v>
      </c>
      <c r="H139" s="17" t="str">
        <f>(IF((VLOOKUP(Table1[[#This Row],[SKU]],'[1]All Skus'!$A:$AJ,2,FALSE))="AKG",(VLOOKUP(Table1[[#This Row],[SKU]],'[1]All Skus'!$A:$AJ,9,FALSE)),""))</f>
        <v>Cost-effective boundary layer microphon, line level version</v>
      </c>
      <c r="I139" s="18">
        <f>(IF((VLOOKUP(Table1[[#This Row],[SKU]],'[1]All Skus'!$A:$AJ,2,FALSE))="AKG",(VLOOKUP(Table1[[#This Row],[SKU]],'[1]All Skus'!$A:$AJ,10,FALSE)),""))</f>
        <v>227.96990000000002</v>
      </c>
      <c r="J139" s="19">
        <f>(IF((VLOOKUP(Table1[[#This Row],[SKU]],'[1]All Skus'!$A:$AJ,2,FALSE))="AKG",(VLOOKUP(Table1[[#This Row],[SKU]],'[1]All Skus'!$A:$AJ,22,FALSE)),""))</f>
        <v>2.8</v>
      </c>
      <c r="K139" s="19" t="str">
        <f>(IF((VLOOKUP(Table1[[#This Row],[SKU]],'[1]All Skus'!$A:$AJ,2,FALSE))="AKG",(VLOOKUP(Table1[[#This Row],[SKU]],'[1]All Skus'!$A:$AJ,23,FALSE)),""))</f>
        <v>CN</v>
      </c>
      <c r="L139" s="20" t="str">
        <f>HYPERLINK((IF((VLOOKUP(Table1[[#This Row],[SKU]],'[1]All Skus'!$A:$AJ,2,FALSE))="AKG",(VLOOKUP(Table1[[#This Row],[SKU]],'[1]All Skus'!$A:$AJ,24,FALSE)),"")))</f>
        <v>Non Compliant</v>
      </c>
    </row>
    <row r="140" spans="1:12" ht="40.799999999999997" customHeight="1" x14ac:dyDescent="0.3">
      <c r="A140" s="13" t="s">
        <v>149</v>
      </c>
      <c r="B140" s="14" t="str">
        <f>(IF((VLOOKUP(Table1[[#This Row],[SKU]],'[1]All Skus'!$A:$AJ,2,FALSE))="AKG",(VLOOKUP(Table1[[#This Row],[SKU]],'[1]All Skus'!$A:$AJ,3,FALSE)), ""))</f>
        <v>Installed</v>
      </c>
      <c r="C140" s="15" t="str">
        <f>(IF((VLOOKUP(Table1[[#This Row],[SKU]],'[1]All Skus'!$A:$AJ,2,FALSE))="AKG",(VLOOKUP(Table1[[#This Row],[SKU]],'[1]All Skus'!$A:$AJ,4,FALSE)),""))</f>
        <v>PZM11 LL WR</v>
      </c>
      <c r="D140" s="15" t="str">
        <f>(IF((VLOOKUP(Table1[[#This Row],[SKU]],'[1]All Skus'!$A:$AJ,2,FALSE))="AKG",(VLOOKUP(Table1[[#This Row],[SKU]],'[1]All Skus'!$A:$AJ,5,FALSE)),""))</f>
        <v>AT510041</v>
      </c>
      <c r="E140" s="15">
        <f>(IF((VLOOKUP(Table1[[#This Row],[SKU]],'[1]All Skus'!$A:$AJ,2,FALSE))="AKG",(VLOOKUP(Table1[[#This Row],[SKU]],'[1]All Skus'!$A:$AJ,6,FALSE)),""))</f>
        <v>0</v>
      </c>
      <c r="F140" s="15">
        <f>(IF((VLOOKUP(Table1[[#This Row],[SKU]],'[1]All Skus'!$A:$AJ,2,FALSE))="AKG",(VLOOKUP(Table1[[#This Row],[SKU]],'[1]All Skus'!$A:$AJ,7,FALSE)),""))</f>
        <v>0</v>
      </c>
      <c r="G140" s="16" t="str">
        <f>(IF((VLOOKUP(Table1[[#This Row],[SKU]],'[1]All Skus'!$A:$AJ,2,FALSE))="AKG",(VLOOKUP(Table1[[#This Row],[SKU]],'[1]All Skus'!$A:$AJ,8,FALSE)),""))</f>
        <v>Crown Microphone</v>
      </c>
      <c r="H140" s="17" t="str">
        <f>(IF((VLOOKUP(Table1[[#This Row],[SKU]],'[1]All Skus'!$A:$AJ,2,FALSE))="AKG",(VLOOKUP(Table1[[#This Row],[SKU]],'[1]All Skus'!$A:$AJ,9,FALSE)),""))</f>
        <v>Cost-effective boundary layer microphon, line level versio, water-resistant version</v>
      </c>
      <c r="I140" s="18">
        <f>(IF((VLOOKUP(Table1[[#This Row],[SKU]],'[1]All Skus'!$A:$AJ,2,FALSE))="AKG",(VLOOKUP(Table1[[#This Row],[SKU]],'[1]All Skus'!$A:$AJ,10,FALSE)),""))</f>
        <v>291.64449999999999</v>
      </c>
      <c r="J140" s="19">
        <f>(IF((VLOOKUP(Table1[[#This Row],[SKU]],'[1]All Skus'!$A:$AJ,2,FALSE))="AKG",(VLOOKUP(Table1[[#This Row],[SKU]],'[1]All Skus'!$A:$AJ,22,FALSE)),""))</f>
        <v>2.8</v>
      </c>
      <c r="K140" s="19" t="str">
        <f>(IF((VLOOKUP(Table1[[#This Row],[SKU]],'[1]All Skus'!$A:$AJ,2,FALSE))="AKG",(VLOOKUP(Table1[[#This Row],[SKU]],'[1]All Skus'!$A:$AJ,23,FALSE)),""))</f>
        <v>CN</v>
      </c>
      <c r="L140" s="20" t="str">
        <f>HYPERLINK((IF((VLOOKUP(Table1[[#This Row],[SKU]],'[1]All Skus'!$A:$AJ,2,FALSE))="AKG",(VLOOKUP(Table1[[#This Row],[SKU]],'[1]All Skus'!$A:$AJ,24,FALSE)),"")))</f>
        <v>Non Compliant</v>
      </c>
    </row>
    <row r="141" spans="1:12" ht="40.799999999999997" customHeight="1" x14ac:dyDescent="0.3">
      <c r="A141" s="13" t="s">
        <v>150</v>
      </c>
      <c r="B141" s="14" t="str">
        <f>(IF((VLOOKUP(Table1[[#This Row],[SKU]],'[1]All Skus'!$A:$AJ,2,FALSE))="AKG",(VLOOKUP(Table1[[#This Row],[SKU]],'[1]All Skus'!$A:$AJ,3,FALSE)), ""))</f>
        <v>Installed</v>
      </c>
      <c r="C141" s="15" t="str">
        <f>(IF((VLOOKUP(Table1[[#This Row],[SKU]],'[1]All Skus'!$A:$AJ,2,FALSE))="AKG",(VLOOKUP(Table1[[#This Row],[SKU]],'[1]All Skus'!$A:$AJ,4,FALSE)),""))</f>
        <v>PZM30 D</v>
      </c>
      <c r="D141" s="15" t="str">
        <f>(IF((VLOOKUP(Table1[[#This Row],[SKU]],'[1]All Skus'!$A:$AJ,2,FALSE))="AKG",(VLOOKUP(Table1[[#This Row],[SKU]],'[1]All Skus'!$A:$AJ,5,FALSE)),""))</f>
        <v>AT510041</v>
      </c>
      <c r="E141" s="15">
        <f>(IF((VLOOKUP(Table1[[#This Row],[SKU]],'[1]All Skus'!$A:$AJ,2,FALSE))="AKG",(VLOOKUP(Table1[[#This Row],[SKU]],'[1]All Skus'!$A:$AJ,6,FALSE)),""))</f>
        <v>0</v>
      </c>
      <c r="F141" s="15">
        <f>(IF((VLOOKUP(Table1[[#This Row],[SKU]],'[1]All Skus'!$A:$AJ,2,FALSE))="AKG",(VLOOKUP(Table1[[#This Row],[SKU]],'[1]All Skus'!$A:$AJ,7,FALSE)),""))</f>
        <v>0</v>
      </c>
      <c r="G141" s="16" t="str">
        <f>(IF((VLOOKUP(Table1[[#This Row],[SKU]],'[1]All Skus'!$A:$AJ,2,FALSE))="AKG",(VLOOKUP(Table1[[#This Row],[SKU]],'[1]All Skus'!$A:$AJ,8,FALSE)),""))</f>
        <v>Crown Microphone</v>
      </c>
      <c r="H141" s="17" t="str">
        <f>(IF((VLOOKUP(Table1[[#This Row],[SKU]],'[1]All Skus'!$A:$AJ,2,FALSE))="AKG",(VLOOKUP(Table1[[#This Row],[SKU]],'[1]All Skus'!$A:$AJ,9,FALSE)),""))</f>
        <v>First-class boundary layer microphone, ideal for speen &amp; music recording, XLR version</v>
      </c>
      <c r="I141" s="18">
        <f>(IF((VLOOKUP(Table1[[#This Row],[SKU]],'[1]All Skus'!$A:$AJ,2,FALSE))="AKG",(VLOOKUP(Table1[[#This Row],[SKU]],'[1]All Skus'!$A:$AJ,10,FALSE)),""))</f>
        <v>635.51</v>
      </c>
      <c r="J141" s="19">
        <f>(IF((VLOOKUP(Table1[[#This Row],[SKU]],'[1]All Skus'!$A:$AJ,2,FALSE))="AKG",(VLOOKUP(Table1[[#This Row],[SKU]],'[1]All Skus'!$A:$AJ,22,FALSE)),""))</f>
        <v>2.8</v>
      </c>
      <c r="K141" s="19" t="str">
        <f>(IF((VLOOKUP(Table1[[#This Row],[SKU]],'[1]All Skus'!$A:$AJ,2,FALSE))="AKG",(VLOOKUP(Table1[[#This Row],[SKU]],'[1]All Skus'!$A:$AJ,23,FALSE)),""))</f>
        <v>CN</v>
      </c>
      <c r="L141" s="20" t="str">
        <f>HYPERLINK((IF((VLOOKUP(Table1[[#This Row],[SKU]],'[1]All Skus'!$A:$AJ,2,FALSE))="AKG",(VLOOKUP(Table1[[#This Row],[SKU]],'[1]All Skus'!$A:$AJ,24,FALSE)),"")))</f>
        <v>Non Compliant</v>
      </c>
    </row>
    <row r="142" spans="1:12" ht="40.799999999999997" customHeight="1" x14ac:dyDescent="0.3">
      <c r="A142" s="13" t="s">
        <v>151</v>
      </c>
      <c r="B142" s="14" t="str">
        <f>(IF((VLOOKUP(Table1[[#This Row],[SKU]],'[1]All Skus'!$A:$AJ,2,FALSE))="AKG",(VLOOKUP(Table1[[#This Row],[SKU]],'[1]All Skus'!$A:$AJ,3,FALSE)), ""))</f>
        <v>Installed</v>
      </c>
      <c r="C142" s="15" t="str">
        <f>(IF((VLOOKUP(Table1[[#This Row],[SKU]],'[1]All Skus'!$A:$AJ,2,FALSE))="AKG",(VLOOKUP(Table1[[#This Row],[SKU]],'[1]All Skus'!$A:$AJ,4,FALSE)),""))</f>
        <v>PCC130</v>
      </c>
      <c r="D142" s="15" t="str">
        <f>(IF((VLOOKUP(Table1[[#This Row],[SKU]],'[1]All Skus'!$A:$AJ,2,FALSE))="AKG",(VLOOKUP(Table1[[#This Row],[SKU]],'[1]All Skus'!$A:$AJ,5,FALSE)),""))</f>
        <v>AT510041</v>
      </c>
      <c r="E142" s="15">
        <f>(IF((VLOOKUP(Table1[[#This Row],[SKU]],'[1]All Skus'!$A:$AJ,2,FALSE))="AKG",(VLOOKUP(Table1[[#This Row],[SKU]],'[1]All Skus'!$A:$AJ,6,FALSE)),""))</f>
        <v>0</v>
      </c>
      <c r="F142" s="15">
        <f>(IF((VLOOKUP(Table1[[#This Row],[SKU]],'[1]All Skus'!$A:$AJ,2,FALSE))="AKG",(VLOOKUP(Table1[[#This Row],[SKU]],'[1]All Skus'!$A:$AJ,7,FALSE)),""))</f>
        <v>0</v>
      </c>
      <c r="G142" s="16" t="str">
        <f>(IF((VLOOKUP(Table1[[#This Row],[SKU]],'[1]All Skus'!$A:$AJ,2,FALSE))="AKG",(VLOOKUP(Table1[[#This Row],[SKU]],'[1]All Skus'!$A:$AJ,8,FALSE)),""))</f>
        <v>Crown Microphone</v>
      </c>
      <c r="H142" s="17" t="str">
        <f>(IF((VLOOKUP(Table1[[#This Row],[SKU]],'[1]All Skus'!$A:$AJ,2,FALSE))="AKG",(VLOOKUP(Table1[[#This Row],[SKU]],'[1]All Skus'!$A:$AJ,9,FALSE)),""))</f>
        <v>Low profile boundary layer mic, XLR version</v>
      </c>
      <c r="I142" s="18">
        <f>(IF((VLOOKUP(Table1[[#This Row],[SKU]],'[1]All Skus'!$A:$AJ,2,FALSE))="AKG",(VLOOKUP(Table1[[#This Row],[SKU]],'[1]All Skus'!$A:$AJ,10,FALSE)),""))</f>
        <v>482.68889999999999</v>
      </c>
      <c r="J142" s="19">
        <f>(IF((VLOOKUP(Table1[[#This Row],[SKU]],'[1]All Skus'!$A:$AJ,2,FALSE))="AKG",(VLOOKUP(Table1[[#This Row],[SKU]],'[1]All Skus'!$A:$AJ,22,FALSE)),""))</f>
        <v>2.8</v>
      </c>
      <c r="K142" s="19" t="str">
        <f>(IF((VLOOKUP(Table1[[#This Row],[SKU]],'[1]All Skus'!$A:$AJ,2,FALSE))="AKG",(VLOOKUP(Table1[[#This Row],[SKU]],'[1]All Skus'!$A:$AJ,23,FALSE)),""))</f>
        <v>CN</v>
      </c>
      <c r="L142" s="20" t="str">
        <f>HYPERLINK((IF((VLOOKUP(Table1[[#This Row],[SKU]],'[1]All Skus'!$A:$AJ,2,FALSE))="AKG",(VLOOKUP(Table1[[#This Row],[SKU]],'[1]All Skus'!$A:$AJ,24,FALSE)),"")))</f>
        <v>Non Compliant</v>
      </c>
    </row>
    <row r="143" spans="1:12" ht="40.799999999999997" customHeight="1" x14ac:dyDescent="0.3">
      <c r="A143" s="13" t="s">
        <v>152</v>
      </c>
      <c r="B143" s="14" t="str">
        <f>(IF((VLOOKUP(Table1[[#This Row],[SKU]],'[1]All Skus'!$A:$AJ,2,FALSE))="AKG",(VLOOKUP(Table1[[#This Row],[SKU]],'[1]All Skus'!$A:$AJ,3,FALSE)), ""))</f>
        <v>Installed</v>
      </c>
      <c r="C143" s="15" t="str">
        <f>(IF((VLOOKUP(Table1[[#This Row],[SKU]],'[1]All Skus'!$A:$AJ,2,FALSE))="AKG",(VLOOKUP(Table1[[#This Row],[SKU]],'[1]All Skus'!$A:$AJ,4,FALSE)),""))</f>
        <v>PCC130 SW</v>
      </c>
      <c r="D143" s="15" t="str">
        <f>(IF((VLOOKUP(Table1[[#This Row],[SKU]],'[1]All Skus'!$A:$AJ,2,FALSE))="AKG",(VLOOKUP(Table1[[#This Row],[SKU]],'[1]All Skus'!$A:$AJ,5,FALSE)),""))</f>
        <v>AT510041</v>
      </c>
      <c r="E143" s="15">
        <f>(IF((VLOOKUP(Table1[[#This Row],[SKU]],'[1]All Skus'!$A:$AJ,2,FALSE))="AKG",(VLOOKUP(Table1[[#This Row],[SKU]],'[1]All Skus'!$A:$AJ,6,FALSE)),""))</f>
        <v>0</v>
      </c>
      <c r="F143" s="15">
        <f>(IF((VLOOKUP(Table1[[#This Row],[SKU]],'[1]All Skus'!$A:$AJ,2,FALSE))="AKG",(VLOOKUP(Table1[[#This Row],[SKU]],'[1]All Skus'!$A:$AJ,7,FALSE)),""))</f>
        <v>0</v>
      </c>
      <c r="G143" s="16" t="str">
        <f>(IF((VLOOKUP(Table1[[#This Row],[SKU]],'[1]All Skus'!$A:$AJ,2,FALSE))="AKG",(VLOOKUP(Table1[[#This Row],[SKU]],'[1]All Skus'!$A:$AJ,8,FALSE)),""))</f>
        <v>Crown Microphone</v>
      </c>
      <c r="H143" s="17" t="str">
        <f>(IF((VLOOKUP(Table1[[#This Row],[SKU]],'[1]All Skus'!$A:$AJ,2,FALSE))="AKG",(VLOOKUP(Table1[[#This Row],[SKU]],'[1]All Skus'!$A:$AJ,9,FALSE)),""))</f>
        <v>Low profile boundary layer mic, XLR version, with switch</v>
      </c>
      <c r="I143" s="18">
        <f>(IF((VLOOKUP(Table1[[#This Row],[SKU]],'[1]All Skus'!$A:$AJ,2,FALSE))="AKG",(VLOOKUP(Table1[[#This Row],[SKU]],'[1]All Skus'!$A:$AJ,10,FALSE)),""))</f>
        <v>546.36350000000004</v>
      </c>
      <c r="J143" s="19">
        <f>(IF((VLOOKUP(Table1[[#This Row],[SKU]],'[1]All Skus'!$A:$AJ,2,FALSE))="AKG",(VLOOKUP(Table1[[#This Row],[SKU]],'[1]All Skus'!$A:$AJ,22,FALSE)),""))</f>
        <v>2.8</v>
      </c>
      <c r="K143" s="19" t="str">
        <f>(IF((VLOOKUP(Table1[[#This Row],[SKU]],'[1]All Skus'!$A:$AJ,2,FALSE))="AKG",(VLOOKUP(Table1[[#This Row],[SKU]],'[1]All Skus'!$A:$AJ,23,FALSE)),""))</f>
        <v>CN</v>
      </c>
      <c r="L143" s="20" t="str">
        <f>HYPERLINK((IF((VLOOKUP(Table1[[#This Row],[SKU]],'[1]All Skus'!$A:$AJ,2,FALSE))="AKG",(VLOOKUP(Table1[[#This Row],[SKU]],'[1]All Skus'!$A:$AJ,24,FALSE)),"")))</f>
        <v>Non Compliant</v>
      </c>
    </row>
    <row r="144" spans="1:12" ht="40.799999999999997" customHeight="1" x14ac:dyDescent="0.3">
      <c r="A144" s="13" t="s">
        <v>153</v>
      </c>
      <c r="B144" s="14" t="str">
        <f>(IF((VLOOKUP(Table1[[#This Row],[SKU]],'[1]All Skus'!$A:$AJ,2,FALSE))="AKG",(VLOOKUP(Table1[[#This Row],[SKU]],'[1]All Skus'!$A:$AJ,3,FALSE)), ""))</f>
        <v>Installed</v>
      </c>
      <c r="C144" s="15" t="str">
        <f>(IF((VLOOKUP(Table1[[#This Row],[SKU]],'[1]All Skus'!$A:$AJ,2,FALSE))="AKG",(VLOOKUP(Table1[[#This Row],[SKU]],'[1]All Skus'!$A:$AJ,4,FALSE)),""))</f>
        <v>PCC160</v>
      </c>
      <c r="D144" s="15" t="str">
        <f>(IF((VLOOKUP(Table1[[#This Row],[SKU]],'[1]All Skus'!$A:$AJ,2,FALSE))="AKG",(VLOOKUP(Table1[[#This Row],[SKU]],'[1]All Skus'!$A:$AJ,5,FALSE)),""))</f>
        <v>AT510041</v>
      </c>
      <c r="E144" s="15">
        <f>(IF((VLOOKUP(Table1[[#This Row],[SKU]],'[1]All Skus'!$A:$AJ,2,FALSE))="AKG",(VLOOKUP(Table1[[#This Row],[SKU]],'[1]All Skus'!$A:$AJ,6,FALSE)),""))</f>
        <v>0</v>
      </c>
      <c r="F144" s="15">
        <f>(IF((VLOOKUP(Table1[[#This Row],[SKU]],'[1]All Skus'!$A:$AJ,2,FALSE))="AKG",(VLOOKUP(Table1[[#This Row],[SKU]],'[1]All Skus'!$A:$AJ,7,FALSE)),""))</f>
        <v>0</v>
      </c>
      <c r="G144" s="16" t="str">
        <f>(IF((VLOOKUP(Table1[[#This Row],[SKU]],'[1]All Skus'!$A:$AJ,2,FALSE))="AKG",(VLOOKUP(Table1[[#This Row],[SKU]],'[1]All Skus'!$A:$AJ,8,FALSE)),""))</f>
        <v>Crown Microphone</v>
      </c>
      <c r="H144" s="17" t="str">
        <f>(IF((VLOOKUP(Table1[[#This Row],[SKU]],'[1]All Skus'!$A:$AJ,2,FALSE))="AKG",(VLOOKUP(Table1[[#This Row],[SKU]],'[1]All Skus'!$A:$AJ,9,FALSE)),""))</f>
        <v>The industry-standard stage-floor microphone.</v>
      </c>
      <c r="I144" s="18">
        <f>(IF((VLOOKUP(Table1[[#This Row],[SKU]],'[1]All Skus'!$A:$AJ,2,FALSE))="AKG",(VLOOKUP(Table1[[#This Row],[SKU]],'[1]All Skus'!$A:$AJ,10,FALSE)),""))</f>
        <v>559.09429999999998</v>
      </c>
      <c r="J144" s="19">
        <f>(IF((VLOOKUP(Table1[[#This Row],[SKU]],'[1]All Skus'!$A:$AJ,2,FALSE))="AKG",(VLOOKUP(Table1[[#This Row],[SKU]],'[1]All Skus'!$A:$AJ,22,FALSE)),""))</f>
        <v>2.8</v>
      </c>
      <c r="K144" s="19" t="str">
        <f>(IF((VLOOKUP(Table1[[#This Row],[SKU]],'[1]All Skus'!$A:$AJ,2,FALSE))="AKG",(VLOOKUP(Table1[[#This Row],[SKU]],'[1]All Skus'!$A:$AJ,23,FALSE)),""))</f>
        <v>CN</v>
      </c>
      <c r="L144" s="20" t="str">
        <f>HYPERLINK((IF((VLOOKUP(Table1[[#This Row],[SKU]],'[1]All Skus'!$A:$AJ,2,FALSE))="AKG",(VLOOKUP(Table1[[#This Row],[SKU]],'[1]All Skus'!$A:$AJ,24,FALSE)),"")))</f>
        <v>Non Compliant</v>
      </c>
    </row>
    <row r="145" spans="1:12" ht="40.799999999999997" customHeight="1" x14ac:dyDescent="0.3">
      <c r="A145" s="13" t="s">
        <v>154</v>
      </c>
      <c r="B145" s="14" t="str">
        <f>(IF((VLOOKUP(Table1[[#This Row],[SKU]],'[1]All Skus'!$A:$AJ,2,FALSE))="AKG",(VLOOKUP(Table1[[#This Row],[SKU]],'[1]All Skus'!$A:$AJ,3,FALSE)), ""))</f>
        <v>Installed</v>
      </c>
      <c r="C145" s="15" t="str">
        <f>(IF((VLOOKUP(Table1[[#This Row],[SKU]],'[1]All Skus'!$A:$AJ,2,FALSE))="AKG",(VLOOKUP(Table1[[#This Row],[SKU]],'[1]All Skus'!$A:$AJ,4,FALSE)),""))</f>
        <v>PCC170</v>
      </c>
      <c r="D145" s="15" t="str">
        <f>(IF((VLOOKUP(Table1[[#This Row],[SKU]],'[1]All Skus'!$A:$AJ,2,FALSE))="AKG",(VLOOKUP(Table1[[#This Row],[SKU]],'[1]All Skus'!$A:$AJ,5,FALSE)),""))</f>
        <v>AT510041</v>
      </c>
      <c r="E145" s="15">
        <f>(IF((VLOOKUP(Table1[[#This Row],[SKU]],'[1]All Skus'!$A:$AJ,2,FALSE))="AKG",(VLOOKUP(Table1[[#This Row],[SKU]],'[1]All Skus'!$A:$AJ,6,FALSE)),""))</f>
        <v>0</v>
      </c>
      <c r="F145" s="15">
        <f>(IF((VLOOKUP(Table1[[#This Row],[SKU]],'[1]All Skus'!$A:$AJ,2,FALSE))="AKG",(VLOOKUP(Table1[[#This Row],[SKU]],'[1]All Skus'!$A:$AJ,7,FALSE)),""))</f>
        <v>0</v>
      </c>
      <c r="G145" s="16" t="str">
        <f>(IF((VLOOKUP(Table1[[#This Row],[SKU]],'[1]All Skus'!$A:$AJ,2,FALSE))="AKG",(VLOOKUP(Table1[[#This Row],[SKU]],'[1]All Skus'!$A:$AJ,8,FALSE)),""))</f>
        <v>Crown Microphone</v>
      </c>
      <c r="H145" s="17" t="str">
        <f>(IF((VLOOKUP(Table1[[#This Row],[SKU]],'[1]All Skus'!$A:$AJ,2,FALSE))="AKG",(VLOOKUP(Table1[[#This Row],[SKU]],'[1]All Skus'!$A:$AJ,9,FALSE)),""))</f>
        <v>Surface-mount supercardioid boundary layer mic, XLR version</v>
      </c>
      <c r="I145" s="18">
        <f>(IF((VLOOKUP(Table1[[#This Row],[SKU]],'[1]All Skus'!$A:$AJ,2,FALSE))="AKG",(VLOOKUP(Table1[[#This Row],[SKU]],'[1]All Skus'!$A:$AJ,10,FALSE)),""))</f>
        <v>546.36350000000004</v>
      </c>
      <c r="J145" s="19">
        <f>(IF((VLOOKUP(Table1[[#This Row],[SKU]],'[1]All Skus'!$A:$AJ,2,FALSE))="AKG",(VLOOKUP(Table1[[#This Row],[SKU]],'[1]All Skus'!$A:$AJ,22,FALSE)),""))</f>
        <v>2.8</v>
      </c>
      <c r="K145" s="19" t="str">
        <f>(IF((VLOOKUP(Table1[[#This Row],[SKU]],'[1]All Skus'!$A:$AJ,2,FALSE))="AKG",(VLOOKUP(Table1[[#This Row],[SKU]],'[1]All Skus'!$A:$AJ,23,FALSE)),""))</f>
        <v>CN</v>
      </c>
      <c r="L145" s="20" t="str">
        <f>HYPERLINK((IF((VLOOKUP(Table1[[#This Row],[SKU]],'[1]All Skus'!$A:$AJ,2,FALSE))="AKG",(VLOOKUP(Table1[[#This Row],[SKU]],'[1]All Skus'!$A:$AJ,24,FALSE)),"")))</f>
        <v>Non Compliant</v>
      </c>
    </row>
    <row r="146" spans="1:12" ht="40.799999999999997" customHeight="1" x14ac:dyDescent="0.3">
      <c r="A146" s="13" t="s">
        <v>155</v>
      </c>
      <c r="B146" s="14" t="str">
        <f>(IF((VLOOKUP(Table1[[#This Row],[SKU]],'[1]All Skus'!$A:$AJ,2,FALSE))="AKG",(VLOOKUP(Table1[[#This Row],[SKU]],'[1]All Skus'!$A:$AJ,3,FALSE)), ""))</f>
        <v>Installed</v>
      </c>
      <c r="C146" s="15" t="str">
        <f>(IF((VLOOKUP(Table1[[#This Row],[SKU]],'[1]All Skus'!$A:$AJ,2,FALSE))="AKG",(VLOOKUP(Table1[[#This Row],[SKU]],'[1]All Skus'!$A:$AJ,4,FALSE)),""))</f>
        <v>PCC170 SW O</v>
      </c>
      <c r="D146" s="15" t="str">
        <f>(IF((VLOOKUP(Table1[[#This Row],[SKU]],'[1]All Skus'!$A:$AJ,2,FALSE))="AKG",(VLOOKUP(Table1[[#This Row],[SKU]],'[1]All Skus'!$A:$AJ,5,FALSE)),""))</f>
        <v>AT510041</v>
      </c>
      <c r="E146" s="15">
        <f>(IF((VLOOKUP(Table1[[#This Row],[SKU]],'[1]All Skus'!$A:$AJ,2,FALSE))="AKG",(VLOOKUP(Table1[[#This Row],[SKU]],'[1]All Skus'!$A:$AJ,6,FALSE)),""))</f>
        <v>0</v>
      </c>
      <c r="F146" s="15">
        <f>(IF((VLOOKUP(Table1[[#This Row],[SKU]],'[1]All Skus'!$A:$AJ,2,FALSE))="AKG",(VLOOKUP(Table1[[#This Row],[SKU]],'[1]All Skus'!$A:$AJ,7,FALSE)),""))</f>
        <v>0</v>
      </c>
      <c r="G146" s="16" t="str">
        <f>(IF((VLOOKUP(Table1[[#This Row],[SKU]],'[1]All Skus'!$A:$AJ,2,FALSE))="AKG",(VLOOKUP(Table1[[#This Row],[SKU]],'[1]All Skus'!$A:$AJ,8,FALSE)),""))</f>
        <v>Crown Microphone</v>
      </c>
      <c r="H146" s="17" t="str">
        <f>(IF((VLOOKUP(Table1[[#This Row],[SKU]],'[1]All Skus'!$A:$AJ,2,FALSE))="AKG",(VLOOKUP(Table1[[#This Row],[SKU]],'[1]All Skus'!$A:$AJ,9,FALSE)),""))</f>
        <v>Surface-mount supercardioid boundary layer mic, XLR versio, with remote sensing switch</v>
      </c>
      <c r="I146" s="18">
        <f>(IF((VLOOKUP(Table1[[#This Row],[SKU]],'[1]All Skus'!$A:$AJ,2,FALSE))="AKG",(VLOOKUP(Table1[[#This Row],[SKU]],'[1]All Skus'!$A:$AJ,10,FALSE)),""))</f>
        <v>597.30729999999994</v>
      </c>
      <c r="J146" s="19">
        <f>(IF((VLOOKUP(Table1[[#This Row],[SKU]],'[1]All Skus'!$A:$AJ,2,FALSE))="AKG",(VLOOKUP(Table1[[#This Row],[SKU]],'[1]All Skus'!$A:$AJ,22,FALSE)),""))</f>
        <v>2.8</v>
      </c>
      <c r="K146" s="19" t="str">
        <f>(IF((VLOOKUP(Table1[[#This Row],[SKU]],'[1]All Skus'!$A:$AJ,2,FALSE))="AKG",(VLOOKUP(Table1[[#This Row],[SKU]],'[1]All Skus'!$A:$AJ,23,FALSE)),""))</f>
        <v>CN</v>
      </c>
      <c r="L146" s="20" t="str">
        <f>HYPERLINK((IF((VLOOKUP(Table1[[#This Row],[SKU]],'[1]All Skus'!$A:$AJ,2,FALSE))="AKG",(VLOOKUP(Table1[[#This Row],[SKU]],'[1]All Skus'!$A:$AJ,24,FALSE)),"")))</f>
        <v>Non Compliant</v>
      </c>
    </row>
    <row r="147" spans="1:12" ht="40.799999999999997" customHeight="1" x14ac:dyDescent="0.3">
      <c r="A147" s="22" t="s">
        <v>156</v>
      </c>
      <c r="B147" s="14" t="str">
        <f>(IF((VLOOKUP(Table1[[#This Row],[SKU]],'[1]All Skus'!$A:$AJ,2,FALSE))="AKG",(VLOOKUP(Table1[[#This Row],[SKU]],'[1]All Skus'!$A:$AJ,3,FALSE)), ""))</f>
        <v>Installed</v>
      </c>
      <c r="C147" s="15" t="str">
        <f>(IF((VLOOKUP(Table1[[#This Row],[SKU]],'[1]All Skus'!$A:$AJ,2,FALSE))="AKG",(VLOOKUP(Table1[[#This Row],[SKU]],'[1]All Skus'!$A:$AJ,4,FALSE)),""))</f>
        <v>PCC170 SW</v>
      </c>
      <c r="D147" s="15" t="str">
        <f>(IF((VLOOKUP(Table1[[#This Row],[SKU]],'[1]All Skus'!$A:$AJ,2,FALSE))="AKG",(VLOOKUP(Table1[[#This Row],[SKU]],'[1]All Skus'!$A:$AJ,5,FALSE)),""))</f>
        <v>AT510041</v>
      </c>
      <c r="E147" s="15">
        <f>(IF((VLOOKUP(Table1[[#This Row],[SKU]],'[1]All Skus'!$A:$AJ,2,FALSE))="AKG",(VLOOKUP(Table1[[#This Row],[SKU]],'[1]All Skus'!$A:$AJ,6,FALSE)),""))</f>
        <v>0</v>
      </c>
      <c r="F147" s="15">
        <f>(IF((VLOOKUP(Table1[[#This Row],[SKU]],'[1]All Skus'!$A:$AJ,2,FALSE))="AKG",(VLOOKUP(Table1[[#This Row],[SKU]],'[1]All Skus'!$A:$AJ,7,FALSE)),""))</f>
        <v>0</v>
      </c>
      <c r="G147" s="16" t="str">
        <f>(IF((VLOOKUP(Table1[[#This Row],[SKU]],'[1]All Skus'!$A:$AJ,2,FALSE))="AKG",(VLOOKUP(Table1[[#This Row],[SKU]],'[1]All Skus'!$A:$AJ,8,FALSE)),""))</f>
        <v>Crown Microphone</v>
      </c>
      <c r="H147" s="17" t="str">
        <f>(IF((VLOOKUP(Table1[[#This Row],[SKU]],'[1]All Skus'!$A:$AJ,2,FALSE))="AKG",(VLOOKUP(Table1[[#This Row],[SKU]],'[1]All Skus'!$A:$AJ,9,FALSE)),""))</f>
        <v>Surface-mount supercardioid boundary layer mic, XLR version, with switch</v>
      </c>
      <c r="I147" s="18">
        <f>(IF((VLOOKUP(Table1[[#This Row],[SKU]],'[1]All Skus'!$A:$AJ,2,FALSE))="AKG",(VLOOKUP(Table1[[#This Row],[SKU]],'[1]All Skus'!$A:$AJ,10,FALSE)),""))</f>
        <v>559.09429999999998</v>
      </c>
      <c r="J147" s="19">
        <f>(IF((VLOOKUP(Table1[[#This Row],[SKU]],'[1]All Skus'!$A:$AJ,2,FALSE))="AKG",(VLOOKUP(Table1[[#This Row],[SKU]],'[1]All Skus'!$A:$AJ,22,FALSE)),""))</f>
        <v>2.8</v>
      </c>
      <c r="K147" s="19" t="str">
        <f>(IF((VLOOKUP(Table1[[#This Row],[SKU]],'[1]All Skus'!$A:$AJ,2,FALSE))="AKG",(VLOOKUP(Table1[[#This Row],[SKU]],'[1]All Skus'!$A:$AJ,23,FALSE)),""))</f>
        <v>CN</v>
      </c>
      <c r="L147" s="20" t="str">
        <f>HYPERLINK((IF((VLOOKUP(Table1[[#This Row],[SKU]],'[1]All Skus'!$A:$AJ,2,FALSE))="AKG",(VLOOKUP(Table1[[#This Row],[SKU]],'[1]All Skus'!$A:$AJ,24,FALSE)),"")))</f>
        <v>Non Compliant</v>
      </c>
    </row>
    <row r="148" spans="1:12" ht="40.799999999999997" customHeight="1" x14ac:dyDescent="0.3">
      <c r="A148" s="21" t="s">
        <v>157</v>
      </c>
      <c r="B148" s="14">
        <f>(IF((VLOOKUP(Table1[[#This Row],[SKU]],'[1]All Skus'!$A:$AJ,2,FALSE))="AKG",(VLOOKUP(Table1[[#This Row],[SKU]],'[1]All Skus'!$A:$AJ,3,FALSE)), ""))</f>
        <v>0</v>
      </c>
      <c r="C148" s="15">
        <f>(IF((VLOOKUP(Table1[[#This Row],[SKU]],'[1]All Skus'!$A:$AJ,2,FALSE))="AKG",(VLOOKUP(Table1[[#This Row],[SKU]],'[1]All Skus'!$A:$AJ,4,FALSE)),""))</f>
        <v>0</v>
      </c>
      <c r="D148" s="15">
        <f>(IF((VLOOKUP(Table1[[#This Row],[SKU]],'[1]All Skus'!$A:$AJ,2,FALSE))="AKG",(VLOOKUP(Table1[[#This Row],[SKU]],'[1]All Skus'!$A:$AJ,5,FALSE)),""))</f>
        <v>0</v>
      </c>
      <c r="E148" s="15">
        <f>(IF((VLOOKUP(Table1[[#This Row],[SKU]],'[1]All Skus'!$A:$AJ,2,FALSE))="AKG",(VLOOKUP(Table1[[#This Row],[SKU]],'[1]All Skus'!$A:$AJ,6,FALSE)),""))</f>
        <v>0</v>
      </c>
      <c r="F148" s="15">
        <f>(IF((VLOOKUP(Table1[[#This Row],[SKU]],'[1]All Skus'!$A:$AJ,2,FALSE))="AKG",(VLOOKUP(Table1[[#This Row],[SKU]],'[1]All Skus'!$A:$AJ,7,FALSE)),""))</f>
        <v>0</v>
      </c>
      <c r="G148" s="16">
        <f>(IF((VLOOKUP(Table1[[#This Row],[SKU]],'[1]All Skus'!$A:$AJ,2,FALSE))="AKG",(VLOOKUP(Table1[[#This Row],[SKU]],'[1]All Skus'!$A:$AJ,8,FALSE)),""))</f>
        <v>0</v>
      </c>
      <c r="H148" s="17">
        <f>(IF((VLOOKUP(Table1[[#This Row],[SKU]],'[1]All Skus'!$A:$AJ,2,FALSE))="AKG",(VLOOKUP(Table1[[#This Row],[SKU]],'[1]All Skus'!$A:$AJ,9,FALSE)),""))</f>
        <v>0</v>
      </c>
      <c r="I148" s="18">
        <f>(IF((VLOOKUP(Table1[[#This Row],[SKU]],'[1]All Skus'!$A:$AJ,2,FALSE))="AKG",(VLOOKUP(Table1[[#This Row],[SKU]],'[1]All Skus'!$A:$AJ,10,FALSE)),""))</f>
        <v>0</v>
      </c>
      <c r="J148" s="19">
        <f>(IF((VLOOKUP(Table1[[#This Row],[SKU]],'[1]All Skus'!$A:$AJ,2,FALSE))="AKG",(VLOOKUP(Table1[[#This Row],[SKU]],'[1]All Skus'!$A:$AJ,22,FALSE)),""))</f>
        <v>0</v>
      </c>
      <c r="K148" s="19">
        <f>(IF((VLOOKUP(Table1[[#This Row],[SKU]],'[1]All Skus'!$A:$AJ,2,FALSE))="AKG",(VLOOKUP(Table1[[#This Row],[SKU]],'[1]All Skus'!$A:$AJ,23,FALSE)),""))</f>
        <v>0</v>
      </c>
      <c r="L148" s="20" t="str">
        <f>HYPERLINK((IF((VLOOKUP(Table1[[#This Row],[SKU]],'[1]All Skus'!$A:$AJ,2,FALSE))="AKG",(VLOOKUP(Table1[[#This Row],[SKU]],'[1]All Skus'!$A:$AJ,24,FALSE)),"")))</f>
        <v/>
      </c>
    </row>
    <row r="149" spans="1:12" ht="40.799999999999997" customHeight="1" x14ac:dyDescent="0.3">
      <c r="A149" s="22" t="s">
        <v>158</v>
      </c>
      <c r="B149" s="14" t="str">
        <f>(IF((VLOOKUP(Table1[[#This Row],[SKU]],'[1]All Skus'!$A:$AJ,2,FALSE))="AKG",(VLOOKUP(Table1[[#This Row],[SKU]],'[1]All Skus'!$A:$AJ,3,FALSE)), ""))</f>
        <v>Installed</v>
      </c>
      <c r="C149" s="15" t="str">
        <f>(IF((VLOOKUP(Table1[[#This Row],[SKU]],'[1]All Skus'!$A:$AJ,2,FALSE))="AKG",(VLOOKUP(Table1[[#This Row],[SKU]],'[1]All Skus'!$A:$AJ,4,FALSE)),""))</f>
        <v>CHM99 black</v>
      </c>
      <c r="D149" s="15" t="str">
        <f>(IF((VLOOKUP(Table1[[#This Row],[SKU]],'[1]All Skus'!$A:$AJ,2,FALSE))="AKG",(VLOOKUP(Table1[[#This Row],[SKU]],'[1]All Skus'!$A:$AJ,5,FALSE)),""))</f>
        <v>AT510000</v>
      </c>
      <c r="E149" s="15">
        <f>(IF((VLOOKUP(Table1[[#This Row],[SKU]],'[1]All Skus'!$A:$AJ,2,FALSE))="AKG",(VLOOKUP(Table1[[#This Row],[SKU]],'[1]All Skus'!$A:$AJ,6,FALSE)),""))</f>
        <v>0</v>
      </c>
      <c r="F149" s="15">
        <f>(IF((VLOOKUP(Table1[[#This Row],[SKU]],'[1]All Skus'!$A:$AJ,2,FALSE))="AKG",(VLOOKUP(Table1[[#This Row],[SKU]],'[1]All Skus'!$A:$AJ,7,FALSE)),""))</f>
        <v>0</v>
      </c>
      <c r="G149" s="16" t="str">
        <f>(IF((VLOOKUP(Table1[[#This Row],[SKU]],'[1]All Skus'!$A:$AJ,2,FALSE))="AKG",(VLOOKUP(Table1[[#This Row],[SKU]],'[1]All Skus'!$A:$AJ,8,FALSE)),""))</f>
        <v>Conference Microphone</v>
      </c>
      <c r="H149" s="17" t="str">
        <f>(IF((VLOOKUP(Table1[[#This Row],[SKU]],'[1]All Skus'!$A:$AJ,2,FALSE))="AKG",(VLOOKUP(Table1[[#This Row],[SKU]],'[1]All Skus'!$A:$AJ,9,FALSE)),""))</f>
        <v>Hanging module with 10m non twisting cable and inline phantom power adapter</v>
      </c>
      <c r="I149" s="18">
        <f>(IF((VLOOKUP(Table1[[#This Row],[SKU]],'[1]All Skus'!$A:$AJ,2,FALSE))="AKG",(VLOOKUP(Table1[[#This Row],[SKU]],'[1]All Skus'!$A:$AJ,10,FALSE)),""))</f>
        <v>240.70069999999998</v>
      </c>
      <c r="J149" s="19">
        <f>(IF((VLOOKUP(Table1[[#This Row],[SKU]],'[1]All Skus'!$A:$AJ,2,FALSE))="AKG",(VLOOKUP(Table1[[#This Row],[SKU]],'[1]All Skus'!$A:$AJ,22,FALSE)),""))</f>
        <v>2.4</v>
      </c>
      <c r="K149" s="19" t="str">
        <f>(IF((VLOOKUP(Table1[[#This Row],[SKU]],'[1]All Skus'!$A:$AJ,2,FALSE))="AKG",(VLOOKUP(Table1[[#This Row],[SKU]],'[1]All Skus'!$A:$AJ,23,FALSE)),""))</f>
        <v>CN</v>
      </c>
      <c r="L149" s="20" t="str">
        <f>HYPERLINK((IF((VLOOKUP(Table1[[#This Row],[SKU]],'[1]All Skus'!$A:$AJ,2,FALSE))="AKG",(VLOOKUP(Table1[[#This Row],[SKU]],'[1]All Skus'!$A:$AJ,24,FALSE)),"")))</f>
        <v>Non Compliant</v>
      </c>
    </row>
    <row r="150" spans="1:12" ht="40.799999999999997" customHeight="1" x14ac:dyDescent="0.3">
      <c r="A150" s="13" t="s">
        <v>159</v>
      </c>
      <c r="B150" s="14" t="str">
        <f>(IF((VLOOKUP(Table1[[#This Row],[SKU]],'[1]All Skus'!$A:$AJ,2,FALSE))="AKG",(VLOOKUP(Table1[[#This Row],[SKU]],'[1]All Skus'!$A:$AJ,3,FALSE)), ""))</f>
        <v>Installed</v>
      </c>
      <c r="C150" s="15" t="str">
        <f>(IF((VLOOKUP(Table1[[#This Row],[SKU]],'[1]All Skus'!$A:$AJ,2,FALSE))="AKG",(VLOOKUP(Table1[[#This Row],[SKU]],'[1]All Skus'!$A:$AJ,4,FALSE)),""))</f>
        <v>CHM99 white</v>
      </c>
      <c r="D150" s="15" t="str">
        <f>(IF((VLOOKUP(Table1[[#This Row],[SKU]],'[1]All Skus'!$A:$AJ,2,FALSE))="AKG",(VLOOKUP(Table1[[#This Row],[SKU]],'[1]All Skus'!$A:$AJ,5,FALSE)),""))</f>
        <v>AT510000</v>
      </c>
      <c r="E150" s="15">
        <f>(IF((VLOOKUP(Table1[[#This Row],[SKU]],'[1]All Skus'!$A:$AJ,2,FALSE))="AKG",(VLOOKUP(Table1[[#This Row],[SKU]],'[1]All Skus'!$A:$AJ,6,FALSE)),""))</f>
        <v>0</v>
      </c>
      <c r="F150" s="15">
        <f>(IF((VLOOKUP(Table1[[#This Row],[SKU]],'[1]All Skus'!$A:$AJ,2,FALSE))="AKG",(VLOOKUP(Table1[[#This Row],[SKU]],'[1]All Skus'!$A:$AJ,7,FALSE)),""))</f>
        <v>0</v>
      </c>
      <c r="G150" s="16" t="str">
        <f>(IF((VLOOKUP(Table1[[#This Row],[SKU]],'[1]All Skus'!$A:$AJ,2,FALSE))="AKG",(VLOOKUP(Table1[[#This Row],[SKU]],'[1]All Skus'!$A:$AJ,8,FALSE)),""))</f>
        <v>Conference Microphone</v>
      </c>
      <c r="H150" s="17" t="str">
        <f>(IF((VLOOKUP(Table1[[#This Row],[SKU]],'[1]All Skus'!$A:$AJ,2,FALSE))="AKG",(VLOOKUP(Table1[[#This Row],[SKU]],'[1]All Skus'!$A:$AJ,9,FALSE)),""))</f>
        <v>Hanging module with 10 m non twisting cable and inline phantom power adapter</v>
      </c>
      <c r="I150" s="18">
        <f>(IF((VLOOKUP(Table1[[#This Row],[SKU]],'[1]All Skus'!$A:$AJ,2,FALSE))="AKG",(VLOOKUP(Table1[[#This Row],[SKU]],'[1]All Skus'!$A:$AJ,10,FALSE)),""))</f>
        <v>240.70069999999998</v>
      </c>
      <c r="J150" s="19">
        <f>(IF((VLOOKUP(Table1[[#This Row],[SKU]],'[1]All Skus'!$A:$AJ,2,FALSE))="AKG",(VLOOKUP(Table1[[#This Row],[SKU]],'[1]All Skus'!$A:$AJ,22,FALSE)),""))</f>
        <v>6.08</v>
      </c>
      <c r="K150" s="19" t="str">
        <f>(IF((VLOOKUP(Table1[[#This Row],[SKU]],'[1]All Skus'!$A:$AJ,2,FALSE))="AKG",(VLOOKUP(Table1[[#This Row],[SKU]],'[1]All Skus'!$A:$AJ,23,FALSE)),""))</f>
        <v>CN</v>
      </c>
      <c r="L150" s="20" t="str">
        <f>HYPERLINK((IF((VLOOKUP(Table1[[#This Row],[SKU]],'[1]All Skus'!$A:$AJ,2,FALSE))="AKG",(VLOOKUP(Table1[[#This Row],[SKU]],'[1]All Skus'!$A:$AJ,24,FALSE)),"")))</f>
        <v>Non Compliant</v>
      </c>
    </row>
    <row r="151" spans="1:12" ht="40.799999999999997" customHeight="1" x14ac:dyDescent="0.3">
      <c r="A151" s="13" t="s">
        <v>160</v>
      </c>
      <c r="B151" s="14" t="str">
        <f>(IF((VLOOKUP(Table1[[#This Row],[SKU]],'[1]All Skus'!$A:$AJ,2,FALSE))="AKG",(VLOOKUP(Table1[[#This Row],[SKU]],'[1]All Skus'!$A:$AJ,3,FALSE)), ""))</f>
        <v>Installed</v>
      </c>
      <c r="C151" s="15" t="str">
        <f>(IF((VLOOKUP(Table1[[#This Row],[SKU]],'[1]All Skus'!$A:$AJ,2,FALSE))="AKG",(VLOOKUP(Table1[[#This Row],[SKU]],'[1]All Skus'!$A:$AJ,4,FALSE)),""))</f>
        <v>C111 LP</v>
      </c>
      <c r="D151" s="15" t="str">
        <f>(IF((VLOOKUP(Table1[[#This Row],[SKU]],'[1]All Skus'!$A:$AJ,2,FALSE))="AKG",(VLOOKUP(Table1[[#This Row],[SKU]],'[1]All Skus'!$A:$AJ,5,FALSE)),""))</f>
        <v>AT999999</v>
      </c>
      <c r="E151" s="15">
        <f>(IF((VLOOKUP(Table1[[#This Row],[SKU]],'[1]All Skus'!$A:$AJ,2,FALSE))="AKG",(VLOOKUP(Table1[[#This Row],[SKU]],'[1]All Skus'!$A:$AJ,6,FALSE)),""))</f>
        <v>0</v>
      </c>
      <c r="F151" s="15">
        <f>(IF((VLOOKUP(Table1[[#This Row],[SKU]],'[1]All Skus'!$A:$AJ,2,FALSE))="AKG",(VLOOKUP(Table1[[#This Row],[SKU]],'[1]All Skus'!$A:$AJ,7,FALSE)),""))</f>
        <v>0</v>
      </c>
      <c r="G151" s="16" t="str">
        <f>(IF((VLOOKUP(Table1[[#This Row],[SKU]],'[1]All Skus'!$A:$AJ,2,FALSE))="AKG",(VLOOKUP(Table1[[#This Row],[SKU]],'[1]All Skus'!$A:$AJ,8,FALSE)),""))</f>
        <v>Headset</v>
      </c>
      <c r="H151" s="17" t="str">
        <f>(IF((VLOOKUP(Table1[[#This Row],[SKU]],'[1]All Skus'!$A:$AJ,2,FALSE))="AKG",(VLOOKUP(Table1[[#This Row],[SKU]],'[1]All Skus'!$A:$AJ,9,FALSE)),""))</f>
        <v>Lightweight Ear Hook Microphone</v>
      </c>
      <c r="I151" s="18">
        <f>(IF((VLOOKUP(Table1[[#This Row],[SKU]],'[1]All Skus'!$A:$AJ,2,FALSE))="AKG",(VLOOKUP(Table1[[#This Row],[SKU]],'[1]All Skus'!$A:$AJ,10,FALSE)),""))</f>
        <v>164.2953</v>
      </c>
      <c r="J151" s="19">
        <f>(IF((VLOOKUP(Table1[[#This Row],[SKU]],'[1]All Skus'!$A:$AJ,2,FALSE))="AKG",(VLOOKUP(Table1[[#This Row],[SKU]],'[1]All Skus'!$A:$AJ,22,FALSE)),""))</f>
        <v>1.2</v>
      </c>
      <c r="K151" s="19" t="str">
        <f>(IF((VLOOKUP(Table1[[#This Row],[SKU]],'[1]All Skus'!$A:$AJ,2,FALSE))="AKG",(VLOOKUP(Table1[[#This Row],[SKU]],'[1]All Skus'!$A:$AJ,23,FALSE)),""))</f>
        <v>CN</v>
      </c>
      <c r="L151" s="20" t="str">
        <f>HYPERLINK((IF((VLOOKUP(Table1[[#This Row],[SKU]],'[1]All Skus'!$A:$AJ,2,FALSE))="AKG",(VLOOKUP(Table1[[#This Row],[SKU]],'[1]All Skus'!$A:$AJ,24,FALSE)),"")))</f>
        <v>Non Compliant</v>
      </c>
    </row>
    <row r="152" spans="1:12" ht="40.799999999999997" customHeight="1" x14ac:dyDescent="0.3">
      <c r="A152" s="13" t="s">
        <v>161</v>
      </c>
      <c r="B152" s="14" t="str">
        <f>(IF((VLOOKUP(Table1[[#This Row],[SKU]],'[1]All Skus'!$A:$AJ,2,FALSE))="AKG",(VLOOKUP(Table1[[#This Row],[SKU]],'[1]All Skus'!$A:$AJ,3,FALSE)), ""))</f>
        <v>Installed</v>
      </c>
      <c r="C152" s="15" t="str">
        <f>(IF((VLOOKUP(Table1[[#This Row],[SKU]],'[1]All Skus'!$A:$AJ,2,FALSE))="AKG",(VLOOKUP(Table1[[#This Row],[SKU]],'[1]All Skus'!$A:$AJ,4,FALSE)),""))</f>
        <v>CSX IRR10</v>
      </c>
      <c r="D152" s="15" t="str">
        <f>(IF((VLOOKUP(Table1[[#This Row],[SKU]],'[1]All Skus'!$A:$AJ,2,FALSE))="AKG",(VLOOKUP(Table1[[#This Row],[SKU]],'[1]All Skus'!$A:$AJ,5,FALSE)),""))</f>
        <v>AT510000</v>
      </c>
      <c r="E152" s="15">
        <f>(IF((VLOOKUP(Table1[[#This Row],[SKU]],'[1]All Skus'!$A:$AJ,2,FALSE))="AKG",(VLOOKUP(Table1[[#This Row],[SKU]],'[1]All Skus'!$A:$AJ,6,FALSE)),""))</f>
        <v>0</v>
      </c>
      <c r="F152" s="15">
        <f>(IF((VLOOKUP(Table1[[#This Row],[SKU]],'[1]All Skus'!$A:$AJ,2,FALSE))="AKG",(VLOOKUP(Table1[[#This Row],[SKU]],'[1]All Skus'!$A:$AJ,7,FALSE)),""))</f>
        <v>0</v>
      </c>
      <c r="G152" s="16" t="str">
        <f>(IF((VLOOKUP(Table1[[#This Row],[SKU]],'[1]All Skus'!$A:$AJ,2,FALSE))="AKG",(VLOOKUP(Table1[[#This Row],[SKU]],'[1]All Skus'!$A:$AJ,8,FALSE)),""))</f>
        <v>Conference System Equipment</v>
      </c>
      <c r="H152" s="17" t="str">
        <f>(IF((VLOOKUP(Table1[[#This Row],[SKU]],'[1]All Skus'!$A:$AJ,2,FALSE))="AKG",(VLOOKUP(Table1[[#This Row],[SKU]],'[1]All Skus'!$A:$AJ,9,FALSE)),""))</f>
        <v>IR receiver 10 channel</v>
      </c>
      <c r="I152" s="18">
        <f>(IF((VLOOKUP(Table1[[#This Row],[SKU]],'[1]All Skus'!$A:$AJ,2,FALSE))="AKG",(VLOOKUP(Table1[[#This Row],[SKU]],'[1]All Skus'!$A:$AJ,10,FALSE)),""))</f>
        <v>597.30729999999994</v>
      </c>
      <c r="J152" s="19">
        <f>(IF((VLOOKUP(Table1[[#This Row],[SKU]],'[1]All Skus'!$A:$AJ,2,FALSE))="AKG",(VLOOKUP(Table1[[#This Row],[SKU]],'[1]All Skus'!$A:$AJ,22,FALSE)),""))</f>
        <v>1</v>
      </c>
      <c r="K152" s="19" t="str">
        <f>(IF((VLOOKUP(Table1[[#This Row],[SKU]],'[1]All Skus'!$A:$AJ,2,FALSE))="AKG",(VLOOKUP(Table1[[#This Row],[SKU]],'[1]All Skus'!$A:$AJ,23,FALSE)),""))</f>
        <v>HU</v>
      </c>
      <c r="L152" s="20" t="str">
        <f>HYPERLINK((IF((VLOOKUP(Table1[[#This Row],[SKU]],'[1]All Skus'!$A:$AJ,2,FALSE))="AKG",(VLOOKUP(Table1[[#This Row],[SKU]],'[1]All Skus'!$A:$AJ,24,FALSE)),"")))</f>
        <v>Compliant</v>
      </c>
    </row>
    <row r="153" spans="1:12" ht="40.799999999999997" customHeight="1" x14ac:dyDescent="0.3">
      <c r="A153" s="13" t="s">
        <v>162</v>
      </c>
      <c r="B153" s="14" t="str">
        <f>(IF((VLOOKUP(Table1[[#This Row],[SKU]],'[1]All Skus'!$A:$AJ,2,FALSE))="AKG",(VLOOKUP(Table1[[#This Row],[SKU]],'[1]All Skus'!$A:$AJ,3,FALSE)), ""))</f>
        <v>Installed</v>
      </c>
      <c r="C153" s="15" t="str">
        <f>(IF((VLOOKUP(Table1[[#This Row],[SKU]],'[1]All Skus'!$A:$AJ,2,FALSE))="AKG",(VLOOKUP(Table1[[#This Row],[SKU]],'[1]All Skus'!$A:$AJ,4,FALSE)),""))</f>
        <v>CSX BIR10</v>
      </c>
      <c r="D153" s="15" t="str">
        <f>(IF((VLOOKUP(Table1[[#This Row],[SKU]],'[1]All Skus'!$A:$AJ,2,FALSE))="AKG",(VLOOKUP(Table1[[#This Row],[SKU]],'[1]All Skus'!$A:$AJ,5,FALSE)),""))</f>
        <v>AT510060</v>
      </c>
      <c r="E153" s="15">
        <f>(IF((VLOOKUP(Table1[[#This Row],[SKU]],'[1]All Skus'!$A:$AJ,2,FALSE))="AKG",(VLOOKUP(Table1[[#This Row],[SKU]],'[1]All Skus'!$A:$AJ,6,FALSE)),""))</f>
        <v>0</v>
      </c>
      <c r="F153" s="15">
        <f>(IF((VLOOKUP(Table1[[#This Row],[SKU]],'[1]All Skus'!$A:$AJ,2,FALSE))="AKG",(VLOOKUP(Table1[[#This Row],[SKU]],'[1]All Skus'!$A:$AJ,7,FALSE)),""))</f>
        <v>0</v>
      </c>
      <c r="G153" s="16" t="str">
        <f>(IF((VLOOKUP(Table1[[#This Row],[SKU]],'[1]All Skus'!$A:$AJ,2,FALSE))="AKG",(VLOOKUP(Table1[[#This Row],[SKU]],'[1]All Skus'!$A:$AJ,8,FALSE)),""))</f>
        <v>Conference System Equipment</v>
      </c>
      <c r="H153" s="17" t="str">
        <f>(IF((VLOOKUP(Table1[[#This Row],[SKU]],'[1]All Skus'!$A:$AJ,2,FALSE))="AKG",(VLOOKUP(Table1[[#This Row],[SKU]],'[1]All Skus'!$A:$AJ,9,FALSE)),""))</f>
        <v>Breakout box and IR base unit</v>
      </c>
      <c r="I153" s="18">
        <f>(IF((VLOOKUP(Table1[[#This Row],[SKU]],'[1]All Skus'!$A:$AJ,2,FALSE))="AKG",(VLOOKUP(Table1[[#This Row],[SKU]],'[1]All Skus'!$A:$AJ,10,FALSE)),""))</f>
        <v>5093.0204000000003</v>
      </c>
      <c r="J153" s="19">
        <f>(IF((VLOOKUP(Table1[[#This Row],[SKU]],'[1]All Skus'!$A:$AJ,2,FALSE))="AKG",(VLOOKUP(Table1[[#This Row],[SKU]],'[1]All Skus'!$A:$AJ,22,FALSE)),""))</f>
        <v>2</v>
      </c>
      <c r="K153" s="19" t="str">
        <f>(IF((VLOOKUP(Table1[[#This Row],[SKU]],'[1]All Skus'!$A:$AJ,2,FALSE))="AKG",(VLOOKUP(Table1[[#This Row],[SKU]],'[1]All Skus'!$A:$AJ,23,FALSE)),""))</f>
        <v>HU</v>
      </c>
      <c r="L153" s="20" t="str">
        <f>HYPERLINK((IF((VLOOKUP(Table1[[#This Row],[SKU]],'[1]All Skus'!$A:$AJ,2,FALSE))="AKG",(VLOOKUP(Table1[[#This Row],[SKU]],'[1]All Skus'!$A:$AJ,24,FALSE)),"")))</f>
        <v>Compliant</v>
      </c>
    </row>
    <row r="154" spans="1:12" ht="40.799999999999997" customHeight="1" x14ac:dyDescent="0.3">
      <c r="A154" s="13" t="s">
        <v>163</v>
      </c>
      <c r="B154" s="14" t="str">
        <f>(IF((VLOOKUP(Table1[[#This Row],[SKU]],'[1]All Skus'!$A:$AJ,2,FALSE))="AKG",(VLOOKUP(Table1[[#This Row],[SKU]],'[1]All Skus'!$A:$AJ,3,FALSE)), ""))</f>
        <v>Installed</v>
      </c>
      <c r="C154" s="15" t="str">
        <f>(IF((VLOOKUP(Table1[[#This Row],[SKU]],'[1]All Skus'!$A:$AJ,2,FALSE))="AKG",(VLOOKUP(Table1[[#This Row],[SKU]],'[1]All Skus'!$A:$AJ,4,FALSE)),""))</f>
        <v>CSX CU50</v>
      </c>
      <c r="D154" s="15" t="str">
        <f>(IF((VLOOKUP(Table1[[#This Row],[SKU]],'[1]All Skus'!$A:$AJ,2,FALSE))="AKG",(VLOOKUP(Table1[[#This Row],[SKU]],'[1]All Skus'!$A:$AJ,5,FALSE)),""))</f>
        <v>AT510060</v>
      </c>
      <c r="E154" s="15">
        <f>(IF((VLOOKUP(Table1[[#This Row],[SKU]],'[1]All Skus'!$A:$AJ,2,FALSE))="AKG",(VLOOKUP(Table1[[#This Row],[SKU]],'[1]All Skus'!$A:$AJ,6,FALSE)),""))</f>
        <v>0</v>
      </c>
      <c r="F154" s="15">
        <f>(IF((VLOOKUP(Table1[[#This Row],[SKU]],'[1]All Skus'!$A:$AJ,2,FALSE))="AKG",(VLOOKUP(Table1[[#This Row],[SKU]],'[1]All Skus'!$A:$AJ,7,FALSE)),""))</f>
        <v>0</v>
      </c>
      <c r="G154" s="16" t="str">
        <f>(IF((VLOOKUP(Table1[[#This Row],[SKU]],'[1]All Skus'!$A:$AJ,2,FALSE))="AKG",(VLOOKUP(Table1[[#This Row],[SKU]],'[1]All Skus'!$A:$AJ,8,FALSE)),""))</f>
        <v>Conference System Equipment</v>
      </c>
      <c r="H154" s="17" t="str">
        <f>(IF((VLOOKUP(Table1[[#This Row],[SKU]],'[1]All Skus'!$A:$AJ,2,FALSE))="AKG",(VLOOKUP(Table1[[#This Row],[SKU]],'[1]All Skus'!$A:$AJ,9,FALSE)),""))</f>
        <v>Charging Station for 50x IRR10</v>
      </c>
      <c r="I154" s="18">
        <f>(IF((VLOOKUP(Table1[[#This Row],[SKU]],'[1]All Skus'!$A:$AJ,2,FALSE))="AKG",(VLOOKUP(Table1[[#This Row],[SKU]],'[1]All Skus'!$A:$AJ,10,FALSE)),""))</f>
        <v>5093.0204000000003</v>
      </c>
      <c r="J154" s="19">
        <f>(IF((VLOOKUP(Table1[[#This Row],[SKU]],'[1]All Skus'!$A:$AJ,2,FALSE))="AKG",(VLOOKUP(Table1[[#This Row],[SKU]],'[1]All Skus'!$A:$AJ,22,FALSE)),""))</f>
        <v>7.6</v>
      </c>
      <c r="K154" s="19" t="str">
        <f>(IF((VLOOKUP(Table1[[#This Row],[SKU]],'[1]All Skus'!$A:$AJ,2,FALSE))="AKG",(VLOOKUP(Table1[[#This Row],[SKU]],'[1]All Skus'!$A:$AJ,23,FALSE)),""))</f>
        <v>HU</v>
      </c>
      <c r="L154" s="20" t="str">
        <f>HYPERLINK((IF((VLOOKUP(Table1[[#This Row],[SKU]],'[1]All Skus'!$A:$AJ,2,FALSE))="AKG",(VLOOKUP(Table1[[#This Row],[SKU]],'[1]All Skus'!$A:$AJ,24,FALSE)),"")))</f>
        <v>Compliant</v>
      </c>
    </row>
    <row r="155" spans="1:12" ht="40.799999999999997" customHeight="1" x14ac:dyDescent="0.3">
      <c r="A155" s="13" t="s">
        <v>164</v>
      </c>
      <c r="B155" s="14" t="str">
        <f>(IF((VLOOKUP(Table1[[#This Row],[SKU]],'[1]All Skus'!$A:$AJ,2,FALSE))="AKG",(VLOOKUP(Table1[[#This Row],[SKU]],'[1]All Skus'!$A:$AJ,3,FALSE)), ""))</f>
        <v>Installed</v>
      </c>
      <c r="C155" s="15" t="str">
        <f>(IF((VLOOKUP(Table1[[#This Row],[SKU]],'[1]All Skus'!$A:$AJ,2,FALSE))="AKG",(VLOOKUP(Table1[[#This Row],[SKU]],'[1]All Skus'!$A:$AJ,4,FALSE)),""))</f>
        <v>CS3 TROLLEY</v>
      </c>
      <c r="D155" s="15" t="str">
        <f>(IF((VLOOKUP(Table1[[#This Row],[SKU]],'[1]All Skus'!$A:$AJ,2,FALSE))="AKG",(VLOOKUP(Table1[[#This Row],[SKU]],'[1]All Skus'!$A:$AJ,5,FALSE)),""))</f>
        <v>AT510060</v>
      </c>
      <c r="E155" s="15">
        <f>(IF((VLOOKUP(Table1[[#This Row],[SKU]],'[1]All Skus'!$A:$AJ,2,FALSE))="AKG",(VLOOKUP(Table1[[#This Row],[SKU]],'[1]All Skus'!$A:$AJ,6,FALSE)),""))</f>
        <v>0</v>
      </c>
      <c r="F155" s="15">
        <f>(IF((VLOOKUP(Table1[[#This Row],[SKU]],'[1]All Skus'!$A:$AJ,2,FALSE))="AKG",(VLOOKUP(Table1[[#This Row],[SKU]],'[1]All Skus'!$A:$AJ,7,FALSE)),""))</f>
        <v>0</v>
      </c>
      <c r="G155" s="16" t="str">
        <f>(IF((VLOOKUP(Table1[[#This Row],[SKU]],'[1]All Skus'!$A:$AJ,2,FALSE))="AKG",(VLOOKUP(Table1[[#This Row],[SKU]],'[1]All Skus'!$A:$AJ,8,FALSE)),""))</f>
        <v>Conference System Equipment</v>
      </c>
      <c r="H155" s="17" t="str">
        <f>(IF((VLOOKUP(Table1[[#This Row],[SKU]],'[1]All Skus'!$A:$AJ,2,FALSE))="AKG",(VLOOKUP(Table1[[#This Row],[SKU]],'[1]All Skus'!$A:$AJ,9,FALSE)),""))</f>
        <v>including CS3 BU, CS3 DU 30, CS3 CU 30, Trolley</v>
      </c>
      <c r="I155" s="18">
        <f>(IF((VLOOKUP(Table1[[#This Row],[SKU]],'[1]All Skus'!$A:$AJ,2,FALSE))="AKG",(VLOOKUP(Table1[[#This Row],[SKU]],'[1]All Skus'!$A:$AJ,10,FALSE)),""))</f>
        <v>2865.5423999999998</v>
      </c>
      <c r="J155" s="19" t="str">
        <f>(IF((VLOOKUP(Table1[[#This Row],[SKU]],'[1]All Skus'!$A:$AJ,2,FALSE))="AKG",(VLOOKUP(Table1[[#This Row],[SKU]],'[1]All Skus'!$A:$AJ,22,FALSE)),""))</f>
        <v>n/a</v>
      </c>
      <c r="K155" s="19" t="str">
        <f>(IF((VLOOKUP(Table1[[#This Row],[SKU]],'[1]All Skus'!$A:$AJ,2,FALSE))="AKG",(VLOOKUP(Table1[[#This Row],[SKU]],'[1]All Skus'!$A:$AJ,23,FALSE)),""))</f>
        <v>CN</v>
      </c>
      <c r="L155" s="20" t="str">
        <f>HYPERLINK((IF((VLOOKUP(Table1[[#This Row],[SKU]],'[1]All Skus'!$A:$AJ,2,FALSE))="AKG",(VLOOKUP(Table1[[#This Row],[SKU]],'[1]All Skus'!$A:$AJ,24,FALSE)),"")))</f>
        <v>Non Compliant</v>
      </c>
    </row>
    <row r="156" spans="1:12" ht="40.799999999999997" customHeight="1" x14ac:dyDescent="0.3">
      <c r="A156" s="13" t="s">
        <v>165</v>
      </c>
      <c r="B156" s="14" t="str">
        <f>(IF((VLOOKUP(Table1[[#This Row],[SKU]],'[1]All Skus'!$A:$AJ,2,FALSE))="AKG",(VLOOKUP(Table1[[#This Row],[SKU]],'[1]All Skus'!$A:$AJ,3,FALSE)), ""))</f>
        <v>Installed</v>
      </c>
      <c r="C156" s="15" t="str">
        <f>(IF((VLOOKUP(Table1[[#This Row],[SKU]],'[1]All Skus'!$A:$AJ,2,FALSE))="AKG",(VLOOKUP(Table1[[#This Row],[SKU]],'[1]All Skus'!$A:$AJ,4,FALSE)),""))</f>
        <v>CSX IRT3</v>
      </c>
      <c r="D156" s="15" t="str">
        <f>(IF((VLOOKUP(Table1[[#This Row],[SKU]],'[1]All Skus'!$A:$AJ,2,FALSE))="AKG",(VLOOKUP(Table1[[#This Row],[SKU]],'[1]All Skus'!$A:$AJ,5,FALSE)),""))</f>
        <v>AT510000</v>
      </c>
      <c r="E156" s="15">
        <f>(IF((VLOOKUP(Table1[[#This Row],[SKU]],'[1]All Skus'!$A:$AJ,2,FALSE))="AKG",(VLOOKUP(Table1[[#This Row],[SKU]],'[1]All Skus'!$A:$AJ,6,FALSE)),""))</f>
        <v>0</v>
      </c>
      <c r="F156" s="15">
        <f>(IF((VLOOKUP(Table1[[#This Row],[SKU]],'[1]All Skus'!$A:$AJ,2,FALSE))="AKG",(VLOOKUP(Table1[[#This Row],[SKU]],'[1]All Skus'!$A:$AJ,7,FALSE)),""))</f>
        <v>0</v>
      </c>
      <c r="G156" s="16" t="str">
        <f>(IF((VLOOKUP(Table1[[#This Row],[SKU]],'[1]All Skus'!$A:$AJ,2,FALSE))="AKG",(VLOOKUP(Table1[[#This Row],[SKU]],'[1]All Skus'!$A:$AJ,8,FALSE)),""))</f>
        <v>Conference System Equipment</v>
      </c>
      <c r="H156" s="17" t="str">
        <f>(IF((VLOOKUP(Table1[[#This Row],[SKU]],'[1]All Skus'!$A:$AJ,2,FALSE))="AKG",(VLOOKUP(Table1[[#This Row],[SKU]],'[1]All Skus'!$A:$AJ,9,FALSE)),""))</f>
        <v>IR radiator spot</v>
      </c>
      <c r="I156" s="18">
        <f>(IF((VLOOKUP(Table1[[#This Row],[SKU]],'[1]All Skus'!$A:$AJ,2,FALSE))="AKG",(VLOOKUP(Table1[[#This Row],[SKU]],'[1]All Skus'!$A:$AJ,10,FALSE)),""))</f>
        <v>4456.2331999999997</v>
      </c>
      <c r="J156" s="19">
        <f>(IF((VLOOKUP(Table1[[#This Row],[SKU]],'[1]All Skus'!$A:$AJ,2,FALSE))="AKG",(VLOOKUP(Table1[[#This Row],[SKU]],'[1]All Skus'!$A:$AJ,22,FALSE)),""))</f>
        <v>3</v>
      </c>
      <c r="K156" s="19" t="str">
        <f>(IF((VLOOKUP(Table1[[#This Row],[SKU]],'[1]All Skus'!$A:$AJ,2,FALSE))="AKG",(VLOOKUP(Table1[[#This Row],[SKU]],'[1]All Skus'!$A:$AJ,23,FALSE)),""))</f>
        <v>HU</v>
      </c>
      <c r="L156" s="20" t="str">
        <f>HYPERLINK((IF((VLOOKUP(Table1[[#This Row],[SKU]],'[1]All Skus'!$A:$AJ,2,FALSE))="AKG",(VLOOKUP(Table1[[#This Row],[SKU]],'[1]All Skus'!$A:$AJ,24,FALSE)),"")))</f>
        <v>Compliant</v>
      </c>
    </row>
    <row r="157" spans="1:12" ht="40.799999999999997" customHeight="1" x14ac:dyDescent="0.3">
      <c r="A157" s="13" t="s">
        <v>166</v>
      </c>
      <c r="B157" s="14" t="str">
        <f>(IF((VLOOKUP(Table1[[#This Row],[SKU]],'[1]All Skus'!$A:$AJ,2,FALSE))="AKG",(VLOOKUP(Table1[[#This Row],[SKU]],'[1]All Skus'!$A:$AJ,3,FALSE)), ""))</f>
        <v>Installed</v>
      </c>
      <c r="C157" s="15" t="str">
        <f>(IF((VLOOKUP(Table1[[#This Row],[SKU]],'[1]All Skus'!$A:$AJ,2,FALSE))="AKG",(VLOOKUP(Table1[[#This Row],[SKU]],'[1]All Skus'!$A:$AJ,4,FALSE)),""))</f>
        <v>CS3EC005</v>
      </c>
      <c r="D157" s="15" t="str">
        <f>(IF((VLOOKUP(Table1[[#This Row],[SKU]],'[1]All Skus'!$A:$AJ,2,FALSE))="AKG",(VLOOKUP(Table1[[#This Row],[SKU]],'[1]All Skus'!$A:$AJ,5,FALSE)),""))</f>
        <v>AT510060</v>
      </c>
      <c r="E157" s="15">
        <f>(IF((VLOOKUP(Table1[[#This Row],[SKU]],'[1]All Skus'!$A:$AJ,2,FALSE))="AKG",(VLOOKUP(Table1[[#This Row],[SKU]],'[1]All Skus'!$A:$AJ,6,FALSE)),""))</f>
        <v>0</v>
      </c>
      <c r="F157" s="15">
        <f>(IF((VLOOKUP(Table1[[#This Row],[SKU]],'[1]All Skus'!$A:$AJ,2,FALSE))="AKG",(VLOOKUP(Table1[[#This Row],[SKU]],'[1]All Skus'!$A:$AJ,7,FALSE)),""))</f>
        <v>0</v>
      </c>
      <c r="G157" s="16" t="str">
        <f>(IF((VLOOKUP(Table1[[#This Row],[SKU]],'[1]All Skus'!$A:$AJ,2,FALSE))="AKG",(VLOOKUP(Table1[[#This Row],[SKU]],'[1]All Skus'!$A:$AJ,8,FALSE)),""))</f>
        <v>Conference System Equipment</v>
      </c>
      <c r="H157" s="17" t="str">
        <f>(IF((VLOOKUP(Table1[[#This Row],[SKU]],'[1]All Skus'!$A:$AJ,2,FALSE))="AKG",(VLOOKUP(Table1[[#This Row],[SKU]],'[1]All Skus'!$A:$AJ,9,FALSE)),""))</f>
        <v>CS3 5 meter cable</v>
      </c>
      <c r="I157" s="18">
        <f>(IF((VLOOKUP(Table1[[#This Row],[SKU]],'[1]All Skus'!$A:$AJ,2,FALSE))="AKG",(VLOOKUP(Table1[[#This Row],[SKU]],'[1]All Skus'!$A:$AJ,10,FALSE)),""))</f>
        <v>87.024699999999996</v>
      </c>
      <c r="J157" s="19">
        <f>(IF((VLOOKUP(Table1[[#This Row],[SKU]],'[1]All Skus'!$A:$AJ,2,FALSE))="AKG",(VLOOKUP(Table1[[#This Row],[SKU]],'[1]All Skus'!$A:$AJ,22,FALSE)),""))</f>
        <v>2</v>
      </c>
      <c r="K157" s="19" t="str">
        <f>(IF((VLOOKUP(Table1[[#This Row],[SKU]],'[1]All Skus'!$A:$AJ,2,FALSE))="AKG",(VLOOKUP(Table1[[#This Row],[SKU]],'[1]All Skus'!$A:$AJ,23,FALSE)),""))</f>
        <v>CN</v>
      </c>
      <c r="L157" s="20" t="str">
        <f>HYPERLINK((IF((VLOOKUP(Table1[[#This Row],[SKU]],'[1]All Skus'!$A:$AJ,2,FALSE))="AKG",(VLOOKUP(Table1[[#This Row],[SKU]],'[1]All Skus'!$A:$AJ,24,FALSE)),"")))</f>
        <v>Non Compliant</v>
      </c>
    </row>
    <row r="158" spans="1:12" ht="40.799999999999997" customHeight="1" x14ac:dyDescent="0.3">
      <c r="A158" s="13" t="s">
        <v>167</v>
      </c>
      <c r="B158" s="14" t="str">
        <f>(IF((VLOOKUP(Table1[[#This Row],[SKU]],'[1]All Skus'!$A:$AJ,2,FALSE))="AKG",(VLOOKUP(Table1[[#This Row],[SKU]],'[1]All Skus'!$A:$AJ,3,FALSE)), ""))</f>
        <v>Installed</v>
      </c>
      <c r="C158" s="15" t="str">
        <f>(IF((VLOOKUP(Table1[[#This Row],[SKU]],'[1]All Skus'!$A:$AJ,2,FALSE))="AKG",(VLOOKUP(Table1[[#This Row],[SKU]],'[1]All Skus'!$A:$AJ,4,FALSE)),""))</f>
        <v>CS3TC</v>
      </c>
      <c r="D158" s="15" t="str">
        <f>(IF((VLOOKUP(Table1[[#This Row],[SKU]],'[1]All Skus'!$A:$AJ,2,FALSE))="AKG",(VLOOKUP(Table1[[#This Row],[SKU]],'[1]All Skus'!$A:$AJ,5,FALSE)),""))</f>
        <v>AT510060</v>
      </c>
      <c r="E158" s="15">
        <f>(IF((VLOOKUP(Table1[[#This Row],[SKU]],'[1]All Skus'!$A:$AJ,2,FALSE))="AKG",(VLOOKUP(Table1[[#This Row],[SKU]],'[1]All Skus'!$A:$AJ,6,FALSE)),""))</f>
        <v>0</v>
      </c>
      <c r="F158" s="15">
        <f>(IF((VLOOKUP(Table1[[#This Row],[SKU]],'[1]All Skus'!$A:$AJ,2,FALSE))="AKG",(VLOOKUP(Table1[[#This Row],[SKU]],'[1]All Skus'!$A:$AJ,7,FALSE)),""))</f>
        <v>0</v>
      </c>
      <c r="G158" s="16" t="str">
        <f>(IF((VLOOKUP(Table1[[#This Row],[SKU]],'[1]All Skus'!$A:$AJ,2,FALSE))="AKG",(VLOOKUP(Table1[[#This Row],[SKU]],'[1]All Skus'!$A:$AJ,8,FALSE)),""))</f>
        <v>Conference System Equipment</v>
      </c>
      <c r="H158" s="17" t="str">
        <f>(IF((VLOOKUP(Table1[[#This Row],[SKU]],'[1]All Skus'!$A:$AJ,2,FALSE))="AKG",(VLOOKUP(Table1[[#This Row],[SKU]],'[1]All Skus'!$A:$AJ,9,FALSE)),""))</f>
        <v>CS3 T connector</v>
      </c>
      <c r="I158" s="18">
        <f>(IF((VLOOKUP(Table1[[#This Row],[SKU]],'[1]All Skus'!$A:$AJ,2,FALSE))="AKG",(VLOOKUP(Table1[[#This Row],[SKU]],'[1]All Skus'!$A:$AJ,10,FALSE)),""))</f>
        <v>78.959800000000001</v>
      </c>
      <c r="J158" s="19">
        <f>(IF((VLOOKUP(Table1[[#This Row],[SKU]],'[1]All Skus'!$A:$AJ,2,FALSE))="AKG",(VLOOKUP(Table1[[#This Row],[SKU]],'[1]All Skus'!$A:$AJ,22,FALSE)),""))</f>
        <v>0.8</v>
      </c>
      <c r="K158" s="19" t="str">
        <f>(IF((VLOOKUP(Table1[[#This Row],[SKU]],'[1]All Skus'!$A:$AJ,2,FALSE))="AKG",(VLOOKUP(Table1[[#This Row],[SKU]],'[1]All Skus'!$A:$AJ,23,FALSE)),""))</f>
        <v>CN</v>
      </c>
      <c r="L158" s="20" t="str">
        <f>HYPERLINK((IF((VLOOKUP(Table1[[#This Row],[SKU]],'[1]All Skus'!$A:$AJ,2,FALSE))="AKG",(VLOOKUP(Table1[[#This Row],[SKU]],'[1]All Skus'!$A:$AJ,24,FALSE)),"")))</f>
        <v>Non Compliant</v>
      </c>
    </row>
    <row r="159" spans="1:12" ht="40.799999999999997" customHeight="1" x14ac:dyDescent="0.3">
      <c r="A159" s="13" t="s">
        <v>168</v>
      </c>
      <c r="B159" s="14" t="str">
        <f>(IF((VLOOKUP(Table1[[#This Row],[SKU]],'[1]All Skus'!$A:$AJ,2,FALSE))="AKG",(VLOOKUP(Table1[[#This Row],[SKU]],'[1]All Skus'!$A:$AJ,3,FALSE)), ""))</f>
        <v>Installed</v>
      </c>
      <c r="C159" s="15" t="str">
        <f>(IF((VLOOKUP(Table1[[#This Row],[SKU]],'[1]All Skus'!$A:$AJ,2,FALSE))="AKG",(VLOOKUP(Table1[[#This Row],[SKU]],'[1]All Skus'!$A:$AJ,4,FALSE)),""))</f>
        <v>CS3EC020</v>
      </c>
      <c r="D159" s="15" t="str">
        <f>(IF((VLOOKUP(Table1[[#This Row],[SKU]],'[1]All Skus'!$A:$AJ,2,FALSE))="AKG",(VLOOKUP(Table1[[#This Row],[SKU]],'[1]All Skus'!$A:$AJ,5,FALSE)),""))</f>
        <v>AT510060</v>
      </c>
      <c r="E159" s="15">
        <f>(IF((VLOOKUP(Table1[[#This Row],[SKU]],'[1]All Skus'!$A:$AJ,2,FALSE))="AKG",(VLOOKUP(Table1[[#This Row],[SKU]],'[1]All Skus'!$A:$AJ,6,FALSE)),""))</f>
        <v>0</v>
      </c>
      <c r="F159" s="15" t="str">
        <f>(IF((VLOOKUP(Table1[[#This Row],[SKU]],'[1]All Skus'!$A:$AJ,2,FALSE))="AKG",(VLOOKUP(Table1[[#This Row],[SKU]],'[1]All Skus'!$A:$AJ,7,FALSE)),""))</f>
        <v>Limited Quantity</v>
      </c>
      <c r="G159" s="16" t="str">
        <f>(IF((VLOOKUP(Table1[[#This Row],[SKU]],'[1]All Skus'!$A:$AJ,2,FALSE))="AKG",(VLOOKUP(Table1[[#This Row],[SKU]],'[1]All Skus'!$A:$AJ,8,FALSE)),""))</f>
        <v>Conference System Equipment</v>
      </c>
      <c r="H159" s="17" t="str">
        <f>(IF((VLOOKUP(Table1[[#This Row],[SKU]],'[1]All Skus'!$A:$AJ,2,FALSE))="AKG",(VLOOKUP(Table1[[#This Row],[SKU]],'[1]All Skus'!$A:$AJ,9,FALSE)),""))</f>
        <v>CS3 20 meter cable</v>
      </c>
      <c r="I159" s="18">
        <f>(IF((VLOOKUP(Table1[[#This Row],[SKU]],'[1]All Skus'!$A:$AJ,2,FALSE))="AKG",(VLOOKUP(Table1[[#This Row],[SKU]],'[1]All Skus'!$A:$AJ,10,FALSE)),""))</f>
        <v>330.15620000000001</v>
      </c>
      <c r="J159" s="19">
        <f>(IF((VLOOKUP(Table1[[#This Row],[SKU]],'[1]All Skus'!$A:$AJ,2,FALSE))="AKG",(VLOOKUP(Table1[[#This Row],[SKU]],'[1]All Skus'!$A:$AJ,22,FALSE)),""))</f>
        <v>3.6</v>
      </c>
      <c r="K159" s="19" t="str">
        <f>(IF((VLOOKUP(Table1[[#This Row],[SKU]],'[1]All Skus'!$A:$AJ,2,FALSE))="AKG",(VLOOKUP(Table1[[#This Row],[SKU]],'[1]All Skus'!$A:$AJ,23,FALSE)),""))</f>
        <v>CN</v>
      </c>
      <c r="L159" s="20" t="str">
        <f>HYPERLINK((IF((VLOOKUP(Table1[[#This Row],[SKU]],'[1]All Skus'!$A:$AJ,2,FALSE))="AKG",(VLOOKUP(Table1[[#This Row],[SKU]],'[1]All Skus'!$A:$AJ,24,FALSE)),"")))</f>
        <v>Non Compliant</v>
      </c>
    </row>
    <row r="160" spans="1:12" ht="40.799999999999997" customHeight="1" x14ac:dyDescent="0.3">
      <c r="A160" s="13" t="s">
        <v>169</v>
      </c>
      <c r="B160" s="14" t="str">
        <f>(IF((VLOOKUP(Table1[[#This Row],[SKU]],'[1]All Skus'!$A:$AJ,2,FALSE))="AKG",(VLOOKUP(Table1[[#This Row],[SKU]],'[1]All Skus'!$A:$AJ,3,FALSE)), ""))</f>
        <v>Installed</v>
      </c>
      <c r="C160" s="15" t="str">
        <f>(IF((VLOOKUP(Table1[[#This Row],[SKU]],'[1]All Skus'!$A:$AJ,2,FALSE))="AKG",(VLOOKUP(Table1[[#This Row],[SKU]],'[1]All Skus'!$A:$AJ,4,FALSE)),""))</f>
        <v>CS3EC050</v>
      </c>
      <c r="D160" s="15" t="str">
        <f>(IF((VLOOKUP(Table1[[#This Row],[SKU]],'[1]All Skus'!$A:$AJ,2,FALSE))="AKG",(VLOOKUP(Table1[[#This Row],[SKU]],'[1]All Skus'!$A:$AJ,5,FALSE)),""))</f>
        <v>AT510060</v>
      </c>
      <c r="E160" s="15">
        <f>(IF((VLOOKUP(Table1[[#This Row],[SKU]],'[1]All Skus'!$A:$AJ,2,FALSE))="AKG",(VLOOKUP(Table1[[#This Row],[SKU]],'[1]All Skus'!$A:$AJ,6,FALSE)),""))</f>
        <v>0</v>
      </c>
      <c r="F160" s="15">
        <f>(IF((VLOOKUP(Table1[[#This Row],[SKU]],'[1]All Skus'!$A:$AJ,2,FALSE))="AKG",(VLOOKUP(Table1[[#This Row],[SKU]],'[1]All Skus'!$A:$AJ,7,FALSE)),""))</f>
        <v>0</v>
      </c>
      <c r="G160" s="16" t="str">
        <f>(IF((VLOOKUP(Table1[[#This Row],[SKU]],'[1]All Skus'!$A:$AJ,2,FALSE))="AKG",(VLOOKUP(Table1[[#This Row],[SKU]],'[1]All Skus'!$A:$AJ,8,FALSE)),""))</f>
        <v>Conference System Equipment</v>
      </c>
      <c r="H160" s="17" t="str">
        <f>(IF((VLOOKUP(Table1[[#This Row],[SKU]],'[1]All Skus'!$A:$AJ,2,FALSE))="AKG",(VLOOKUP(Table1[[#This Row],[SKU]],'[1]All Skus'!$A:$AJ,9,FALSE)),""))</f>
        <v>CS3 50 meter cable</v>
      </c>
      <c r="I160" s="18">
        <f>(IF((VLOOKUP(Table1[[#This Row],[SKU]],'[1]All Skus'!$A:$AJ,2,FALSE))="AKG",(VLOOKUP(Table1[[#This Row],[SKU]],'[1]All Skus'!$A:$AJ,10,FALSE)),""))</f>
        <v>658.32449999999994</v>
      </c>
      <c r="J160" s="19">
        <f>(IF((VLOOKUP(Table1[[#This Row],[SKU]],'[1]All Skus'!$A:$AJ,2,FALSE))="AKG",(VLOOKUP(Table1[[#This Row],[SKU]],'[1]All Skus'!$A:$AJ,22,FALSE)),""))</f>
        <v>4.4000000000000004</v>
      </c>
      <c r="K160" s="19" t="str">
        <f>(IF((VLOOKUP(Table1[[#This Row],[SKU]],'[1]All Skus'!$A:$AJ,2,FALSE))="AKG",(VLOOKUP(Table1[[#This Row],[SKU]],'[1]All Skus'!$A:$AJ,23,FALSE)),""))</f>
        <v>CN</v>
      </c>
      <c r="L160" s="20" t="str">
        <f>HYPERLINK((IF((VLOOKUP(Table1[[#This Row],[SKU]],'[1]All Skus'!$A:$AJ,2,FALSE))="AKG",(VLOOKUP(Table1[[#This Row],[SKU]],'[1]All Skus'!$A:$AJ,24,FALSE)),"")))</f>
        <v>Non Compliant</v>
      </c>
    </row>
    <row r="161" spans="1:12" ht="40.799999999999997" customHeight="1" x14ac:dyDescent="0.3">
      <c r="A161" s="13" t="s">
        <v>170</v>
      </c>
      <c r="B161" s="14" t="str">
        <f>(IF((VLOOKUP(Table1[[#This Row],[SKU]],'[1]All Skus'!$A:$AJ,2,FALSE))="AKG",(VLOOKUP(Table1[[#This Row],[SKU]],'[1]All Skus'!$A:$AJ,3,FALSE)), ""))</f>
        <v>Installed</v>
      </c>
      <c r="C161" s="15" t="str">
        <f>(IF((VLOOKUP(Table1[[#This Row],[SKU]],'[1]All Skus'!$A:$AJ,2,FALSE))="AKG",(VLOOKUP(Table1[[#This Row],[SKU]],'[1]All Skus'!$A:$AJ,4,FALSE)),""))</f>
        <v>CS3EC100</v>
      </c>
      <c r="D161" s="15" t="str">
        <f>(IF((VLOOKUP(Table1[[#This Row],[SKU]],'[1]All Skus'!$A:$AJ,2,FALSE))="AKG",(VLOOKUP(Table1[[#This Row],[SKU]],'[1]All Skus'!$A:$AJ,5,FALSE)),""))</f>
        <v>AT510060</v>
      </c>
      <c r="E161" s="15">
        <f>(IF((VLOOKUP(Table1[[#This Row],[SKU]],'[1]All Skus'!$A:$AJ,2,FALSE))="AKG",(VLOOKUP(Table1[[#This Row],[SKU]],'[1]All Skus'!$A:$AJ,6,FALSE)),""))</f>
        <v>0</v>
      </c>
      <c r="F161" s="15" t="str">
        <f>(IF((VLOOKUP(Table1[[#This Row],[SKU]],'[1]All Skus'!$A:$AJ,2,FALSE))="AKG",(VLOOKUP(Table1[[#This Row],[SKU]],'[1]All Skus'!$A:$AJ,7,FALSE)),""))</f>
        <v>Limited Quantity</v>
      </c>
      <c r="G161" s="16" t="str">
        <f>(IF((VLOOKUP(Table1[[#This Row],[SKU]],'[1]All Skus'!$A:$AJ,2,FALSE))="AKG",(VLOOKUP(Table1[[#This Row],[SKU]],'[1]All Skus'!$A:$AJ,8,FALSE)),""))</f>
        <v>Conference System Equipment</v>
      </c>
      <c r="H161" s="17" t="str">
        <f>(IF((VLOOKUP(Table1[[#This Row],[SKU]],'[1]All Skus'!$A:$AJ,2,FALSE))="AKG",(VLOOKUP(Table1[[#This Row],[SKU]],'[1]All Skus'!$A:$AJ,9,FALSE)),""))</f>
        <v>CS3 100 meter cable</v>
      </c>
      <c r="I161" s="18">
        <f>(IF((VLOOKUP(Table1[[#This Row],[SKU]],'[1]All Skus'!$A:$AJ,2,FALSE))="AKG",(VLOOKUP(Table1[[#This Row],[SKU]],'[1]All Skus'!$A:$AJ,10,FALSE)),""))</f>
        <v>953.90359999999998</v>
      </c>
      <c r="J161" s="19">
        <f>(IF((VLOOKUP(Table1[[#This Row],[SKU]],'[1]All Skus'!$A:$AJ,2,FALSE))="AKG",(VLOOKUP(Table1[[#This Row],[SKU]],'[1]All Skus'!$A:$AJ,22,FALSE)),""))</f>
        <v>4.4000000000000004</v>
      </c>
      <c r="K161" s="19" t="str">
        <f>(IF((VLOOKUP(Table1[[#This Row],[SKU]],'[1]All Skus'!$A:$AJ,2,FALSE))="AKG",(VLOOKUP(Table1[[#This Row],[SKU]],'[1]All Skus'!$A:$AJ,23,FALSE)),""))</f>
        <v>CN</v>
      </c>
      <c r="L161" s="20" t="str">
        <f>HYPERLINK((IF((VLOOKUP(Table1[[#This Row],[SKU]],'[1]All Skus'!$A:$AJ,2,FALSE))="AKG",(VLOOKUP(Table1[[#This Row],[SKU]],'[1]All Skus'!$A:$AJ,24,FALSE)),"")))</f>
        <v>Non Compliant</v>
      </c>
    </row>
    <row r="162" spans="1:12" ht="40.799999999999997" customHeight="1" x14ac:dyDescent="0.3">
      <c r="A162" s="13" t="s">
        <v>171</v>
      </c>
      <c r="B162" s="14" t="str">
        <f>(IF((VLOOKUP(Table1[[#This Row],[SKU]],'[1]All Skus'!$A:$AJ,2,FALSE))="AKG",(VLOOKUP(Table1[[#This Row],[SKU]],'[1]All Skus'!$A:$AJ,3,FALSE)), ""))</f>
        <v>Installed</v>
      </c>
      <c r="C162" s="15" t="str">
        <f>(IF((VLOOKUP(Table1[[#This Row],[SKU]],'[1]All Skus'!$A:$AJ,2,FALSE))="AKG",(VLOOKUP(Table1[[#This Row],[SKU]],'[1]All Skus'!$A:$AJ,4,FALSE)),""))</f>
        <v>CS3ECT002</v>
      </c>
      <c r="D162" s="15" t="str">
        <f>(IF((VLOOKUP(Table1[[#This Row],[SKU]],'[1]All Skus'!$A:$AJ,2,FALSE))="AKG",(VLOOKUP(Table1[[#This Row],[SKU]],'[1]All Skus'!$A:$AJ,5,FALSE)),""))</f>
        <v>AT510060</v>
      </c>
      <c r="E162" s="15">
        <f>(IF((VLOOKUP(Table1[[#This Row],[SKU]],'[1]All Skus'!$A:$AJ,2,FALSE))="AKG",(VLOOKUP(Table1[[#This Row],[SKU]],'[1]All Skus'!$A:$AJ,6,FALSE)),""))</f>
        <v>0</v>
      </c>
      <c r="F162" s="15">
        <f>(IF((VLOOKUP(Table1[[#This Row],[SKU]],'[1]All Skus'!$A:$AJ,2,FALSE))="AKG",(VLOOKUP(Table1[[#This Row],[SKU]],'[1]All Skus'!$A:$AJ,7,FALSE)),""))</f>
        <v>0</v>
      </c>
      <c r="G162" s="16" t="str">
        <f>(IF((VLOOKUP(Table1[[#This Row],[SKU]],'[1]All Skus'!$A:$AJ,2,FALSE))="AKG",(VLOOKUP(Table1[[#This Row],[SKU]],'[1]All Skus'!$A:$AJ,8,FALSE)),""))</f>
        <v>Conference System Equipment</v>
      </c>
      <c r="H162" s="17" t="str">
        <f>(IF((VLOOKUP(Table1[[#This Row],[SKU]],'[1]All Skus'!$A:$AJ,2,FALSE))="AKG",(VLOOKUP(Table1[[#This Row],[SKU]],'[1]All Skus'!$A:$AJ,9,FALSE)),""))</f>
        <v>CS3 2 meter cable with T connector</v>
      </c>
      <c r="I162" s="18">
        <f>(IF((VLOOKUP(Table1[[#This Row],[SKU]],'[1]All Skus'!$A:$AJ,2,FALSE))="AKG",(VLOOKUP(Table1[[#This Row],[SKU]],'[1]All Skus'!$A:$AJ,10,FALSE)),""))</f>
        <v>134.05450000000002</v>
      </c>
      <c r="J162" s="19">
        <f>(IF((VLOOKUP(Table1[[#This Row],[SKU]],'[1]All Skus'!$A:$AJ,2,FALSE))="AKG",(VLOOKUP(Table1[[#This Row],[SKU]],'[1]All Skus'!$A:$AJ,22,FALSE)),""))</f>
        <v>1.6</v>
      </c>
      <c r="K162" s="19" t="str">
        <f>(IF((VLOOKUP(Table1[[#This Row],[SKU]],'[1]All Skus'!$A:$AJ,2,FALSE))="AKG",(VLOOKUP(Table1[[#This Row],[SKU]],'[1]All Skus'!$A:$AJ,23,FALSE)),""))</f>
        <v>CN</v>
      </c>
      <c r="L162" s="20" t="str">
        <f>HYPERLINK((IF((VLOOKUP(Table1[[#This Row],[SKU]],'[1]All Skus'!$A:$AJ,2,FALSE))="AKG",(VLOOKUP(Table1[[#This Row],[SKU]],'[1]All Skus'!$A:$AJ,24,FALSE)),"")))</f>
        <v>Non Compliant</v>
      </c>
    </row>
    <row r="163" spans="1:12" ht="40.799999999999997" customHeight="1" x14ac:dyDescent="0.3">
      <c r="A163" s="13" t="s">
        <v>172</v>
      </c>
      <c r="B163" s="14" t="str">
        <f>(IF((VLOOKUP(Table1[[#This Row],[SKU]],'[1]All Skus'!$A:$AJ,2,FALSE))="AKG",(VLOOKUP(Table1[[#This Row],[SKU]],'[1]All Skus'!$A:$AJ,3,FALSE)), ""))</f>
        <v>Installed</v>
      </c>
      <c r="C163" s="15" t="str">
        <f>(IF((VLOOKUP(Table1[[#This Row],[SKU]],'[1]All Skus'!$A:$AJ,2,FALSE))="AKG",(VLOOKUP(Table1[[#This Row],[SKU]],'[1]All Skus'!$A:$AJ,4,FALSE)),""))</f>
        <v>CS3ECT005</v>
      </c>
      <c r="D163" s="15" t="str">
        <f>(IF((VLOOKUP(Table1[[#This Row],[SKU]],'[1]All Skus'!$A:$AJ,2,FALSE))="AKG",(VLOOKUP(Table1[[#This Row],[SKU]],'[1]All Skus'!$A:$AJ,5,FALSE)),""))</f>
        <v>AT510060</v>
      </c>
      <c r="E163" s="15">
        <f>(IF((VLOOKUP(Table1[[#This Row],[SKU]],'[1]All Skus'!$A:$AJ,2,FALSE))="AKG",(VLOOKUP(Table1[[#This Row],[SKU]],'[1]All Skus'!$A:$AJ,6,FALSE)),""))</f>
        <v>0</v>
      </c>
      <c r="F163" s="15" t="str">
        <f>(IF((VLOOKUP(Table1[[#This Row],[SKU]],'[1]All Skus'!$A:$AJ,2,FALSE))="AKG",(VLOOKUP(Table1[[#This Row],[SKU]],'[1]All Skus'!$A:$AJ,7,FALSE)),""))</f>
        <v>Limited Quantity</v>
      </c>
      <c r="G163" s="16" t="str">
        <f>(IF((VLOOKUP(Table1[[#This Row],[SKU]],'[1]All Skus'!$A:$AJ,2,FALSE))="AKG",(VLOOKUP(Table1[[#This Row],[SKU]],'[1]All Skus'!$A:$AJ,8,FALSE)),""))</f>
        <v>Conference System Equipment</v>
      </c>
      <c r="H163" s="17" t="str">
        <f>(IF((VLOOKUP(Table1[[#This Row],[SKU]],'[1]All Skus'!$A:$AJ,2,FALSE))="AKG",(VLOOKUP(Table1[[#This Row],[SKU]],'[1]All Skus'!$A:$AJ,9,FALSE)),""))</f>
        <v>CS3 5 meter cable with T connector</v>
      </c>
      <c r="I163" s="18">
        <f>(IF((VLOOKUP(Table1[[#This Row],[SKU]],'[1]All Skus'!$A:$AJ,2,FALSE))="AKG",(VLOOKUP(Table1[[#This Row],[SKU]],'[1]All Skus'!$A:$AJ,10,FALSE)),""))</f>
        <v>189.7672</v>
      </c>
      <c r="J163" s="19">
        <f>(IF((VLOOKUP(Table1[[#This Row],[SKU]],'[1]All Skus'!$A:$AJ,2,FALSE))="AKG",(VLOOKUP(Table1[[#This Row],[SKU]],'[1]All Skus'!$A:$AJ,22,FALSE)),""))</f>
        <v>1.6</v>
      </c>
      <c r="K163" s="19" t="str">
        <f>(IF((VLOOKUP(Table1[[#This Row],[SKU]],'[1]All Skus'!$A:$AJ,2,FALSE))="AKG",(VLOOKUP(Table1[[#This Row],[SKU]],'[1]All Skus'!$A:$AJ,23,FALSE)),""))</f>
        <v>CN</v>
      </c>
      <c r="L163" s="20" t="str">
        <f>HYPERLINK((IF((VLOOKUP(Table1[[#This Row],[SKU]],'[1]All Skus'!$A:$AJ,2,FALSE))="AKG",(VLOOKUP(Table1[[#This Row],[SKU]],'[1]All Skus'!$A:$AJ,24,FALSE)),"")))</f>
        <v>Non Compliant</v>
      </c>
    </row>
    <row r="164" spans="1:12" ht="40.799999999999997" customHeight="1" x14ac:dyDescent="0.3">
      <c r="A164" s="13" t="s">
        <v>173</v>
      </c>
      <c r="B164" s="14" t="str">
        <f>(IF((VLOOKUP(Table1[[#This Row],[SKU]],'[1]All Skus'!$A:$AJ,2,FALSE))="AKG",(VLOOKUP(Table1[[#This Row],[SKU]],'[1]All Skus'!$A:$AJ,3,FALSE)), ""))</f>
        <v>Installed</v>
      </c>
      <c r="C164" s="15" t="str">
        <f>(IF((VLOOKUP(Table1[[#This Row],[SKU]],'[1]All Skus'!$A:$AJ,2,FALSE))="AKG",(VLOOKUP(Table1[[#This Row],[SKU]],'[1]All Skus'!$A:$AJ,4,FALSE)),""))</f>
        <v>CS3LC</v>
      </c>
      <c r="D164" s="15" t="str">
        <f>(IF((VLOOKUP(Table1[[#This Row],[SKU]],'[1]All Skus'!$A:$AJ,2,FALSE))="AKG",(VLOOKUP(Table1[[#This Row],[SKU]],'[1]All Skus'!$A:$AJ,5,FALSE)),""))</f>
        <v>AT510060</v>
      </c>
      <c r="E164" s="15">
        <f>(IF((VLOOKUP(Table1[[#This Row],[SKU]],'[1]All Skus'!$A:$AJ,2,FALSE))="AKG",(VLOOKUP(Table1[[#This Row],[SKU]],'[1]All Skus'!$A:$AJ,6,FALSE)),""))</f>
        <v>0</v>
      </c>
      <c r="F164" s="15">
        <f>(IF((VLOOKUP(Table1[[#This Row],[SKU]],'[1]All Skus'!$A:$AJ,2,FALSE))="AKG",(VLOOKUP(Table1[[#This Row],[SKU]],'[1]All Skus'!$A:$AJ,7,FALSE)),""))</f>
        <v>0</v>
      </c>
      <c r="G164" s="16" t="str">
        <f>(IF((VLOOKUP(Table1[[#This Row],[SKU]],'[1]All Skus'!$A:$AJ,2,FALSE))="AKG",(VLOOKUP(Table1[[#This Row],[SKU]],'[1]All Skus'!$A:$AJ,8,FALSE)),""))</f>
        <v>Conference System Equipment</v>
      </c>
      <c r="H164" s="17" t="str">
        <f>(IF((VLOOKUP(Table1[[#This Row],[SKU]],'[1]All Skus'!$A:$AJ,2,FALSE))="AKG",(VLOOKUP(Table1[[#This Row],[SKU]],'[1]All Skus'!$A:$AJ,9,FALSE)),""))</f>
        <v>CS3 connector</v>
      </c>
      <c r="I164" s="18">
        <f>(IF((VLOOKUP(Table1[[#This Row],[SKU]],'[1]All Skus'!$A:$AJ,2,FALSE))="AKG",(VLOOKUP(Table1[[#This Row],[SKU]],'[1]All Skus'!$A:$AJ,10,FALSE)),""))</f>
        <v>15</v>
      </c>
      <c r="J164" s="19">
        <f>(IF((VLOOKUP(Table1[[#This Row],[SKU]],'[1]All Skus'!$A:$AJ,2,FALSE))="AKG",(VLOOKUP(Table1[[#This Row],[SKU]],'[1]All Skus'!$A:$AJ,22,FALSE)),""))</f>
        <v>0.2</v>
      </c>
      <c r="K164" s="19" t="str">
        <f>(IF((VLOOKUP(Table1[[#This Row],[SKU]],'[1]All Skus'!$A:$AJ,2,FALSE))="AKG",(VLOOKUP(Table1[[#This Row],[SKU]],'[1]All Skus'!$A:$AJ,23,FALSE)),""))</f>
        <v>CN</v>
      </c>
      <c r="L164" s="20" t="str">
        <f>HYPERLINK((IF((VLOOKUP(Table1[[#This Row],[SKU]],'[1]All Skus'!$A:$AJ,2,FALSE))="AKG",(VLOOKUP(Table1[[#This Row],[SKU]],'[1]All Skus'!$A:$AJ,24,FALSE)),"")))</f>
        <v>Non Compliant</v>
      </c>
    </row>
    <row r="165" spans="1:12" ht="40.799999999999997" customHeight="1" x14ac:dyDescent="0.3">
      <c r="A165" s="13" t="s">
        <v>174</v>
      </c>
      <c r="B165" s="14" t="str">
        <f>(IF((VLOOKUP(Table1[[#This Row],[SKU]],'[1]All Skus'!$A:$AJ,2,FALSE))="AKG",(VLOOKUP(Table1[[#This Row],[SKU]],'[1]All Skus'!$A:$AJ,3,FALSE)), ""))</f>
        <v>Installed</v>
      </c>
      <c r="C165" s="15" t="str">
        <f>(IF((VLOOKUP(Table1[[#This Row],[SKU]],'[1]All Skus'!$A:$AJ,2,FALSE))="AKG",(VLOOKUP(Table1[[#This Row],[SKU]],'[1]All Skus'!$A:$AJ,4,FALSE)),""))</f>
        <v xml:space="preserve">MDA3 SEN2 </v>
      </c>
      <c r="D165" s="15" t="str">
        <f>(IF((VLOOKUP(Table1[[#This Row],[SKU]],'[1]All Skus'!$A:$AJ,2,FALSE))="AKG",(VLOOKUP(Table1[[#This Row],[SKU]],'[1]All Skus'!$A:$AJ,5,FALSE)),""))</f>
        <v>AT510000</v>
      </c>
      <c r="E165" s="15">
        <f>(IF((VLOOKUP(Table1[[#This Row],[SKU]],'[1]All Skus'!$A:$AJ,2,FALSE))="AKG",(VLOOKUP(Table1[[#This Row],[SKU]],'[1]All Skus'!$A:$AJ,6,FALSE)),""))</f>
        <v>0</v>
      </c>
      <c r="F165" s="15">
        <f>(IF((VLOOKUP(Table1[[#This Row],[SKU]],'[1]All Skus'!$A:$AJ,2,FALSE))="AKG",(VLOOKUP(Table1[[#This Row],[SKU]],'[1]All Skus'!$A:$AJ,7,FALSE)),""))</f>
        <v>0</v>
      </c>
      <c r="G165" s="16" t="str">
        <f>(IF((VLOOKUP(Table1[[#This Row],[SKU]],'[1]All Skus'!$A:$AJ,2,FALSE))="AKG",(VLOOKUP(Table1[[#This Row],[SKU]],'[1]All Skus'!$A:$AJ,8,FALSE)),""))</f>
        <v>Microlite Accessories</v>
      </c>
      <c r="H165" s="17" t="str">
        <f>(IF((VLOOKUP(Table1[[#This Row],[SKU]],'[1]All Skus'!$A:$AJ,2,FALSE))="AKG",(VLOOKUP(Table1[[#This Row],[SKU]],'[1]All Skus'!$A:$AJ,9,FALSE)),""))</f>
        <v>adapter connector Sennheiser Jack</v>
      </c>
      <c r="I165" s="18">
        <f>(IF((VLOOKUP(Table1[[#This Row],[SKU]],'[1]All Skus'!$A:$AJ,2,FALSE))="AKG",(VLOOKUP(Table1[[#This Row],[SKU]],'[1]All Skus'!$A:$AJ,10,FALSE)),""))</f>
        <v>88</v>
      </c>
      <c r="J165" s="19" t="str">
        <f>(IF((VLOOKUP(Table1[[#This Row],[SKU]],'[1]All Skus'!$A:$AJ,2,FALSE))="AKG",(VLOOKUP(Table1[[#This Row],[SKU]],'[1]All Skus'!$A:$AJ,22,FALSE)),""))</f>
        <v>n/a</v>
      </c>
      <c r="K165" s="19" t="str">
        <f>(IF((VLOOKUP(Table1[[#This Row],[SKU]],'[1]All Skus'!$A:$AJ,2,FALSE))="AKG",(VLOOKUP(Table1[[#This Row],[SKU]],'[1]All Skus'!$A:$AJ,23,FALSE)),""))</f>
        <v>TW</v>
      </c>
      <c r="L165" s="20" t="str">
        <f>HYPERLINK((IF((VLOOKUP(Table1[[#This Row],[SKU]],'[1]All Skus'!$A:$AJ,2,FALSE))="AKG",(VLOOKUP(Table1[[#This Row],[SKU]],'[1]All Skus'!$A:$AJ,24,FALSE)),"")))</f>
        <v>Compliant</v>
      </c>
    </row>
    <row r="166" spans="1:12" ht="40.799999999999997" customHeight="1" x14ac:dyDescent="0.3">
      <c r="A166" s="13" t="s">
        <v>175</v>
      </c>
      <c r="B166" s="14" t="str">
        <f>(IF((VLOOKUP(Table1[[#This Row],[SKU]],'[1]All Skus'!$A:$AJ,2,FALSE))="AKG",(VLOOKUP(Table1[[#This Row],[SKU]],'[1]All Skus'!$A:$AJ,3,FALSE)), ""))</f>
        <v>Installed</v>
      </c>
      <c r="C166" s="15" t="str">
        <f>(IF((VLOOKUP(Table1[[#This Row],[SKU]],'[1]All Skus'!$A:$AJ,2,FALSE))="AKG",(VLOOKUP(Table1[[#This Row],[SKU]],'[1]All Skus'!$A:$AJ,4,FALSE)),""))</f>
        <v>CS3 DU 30</v>
      </c>
      <c r="D166" s="15" t="str">
        <f>(IF((VLOOKUP(Table1[[#This Row],[SKU]],'[1]All Skus'!$A:$AJ,2,FALSE))="AKG",(VLOOKUP(Table1[[#This Row],[SKU]],'[1]All Skus'!$A:$AJ,5,FALSE)),""))</f>
        <v>AT510060</v>
      </c>
      <c r="E166" s="15">
        <f>(IF((VLOOKUP(Table1[[#This Row],[SKU]],'[1]All Skus'!$A:$AJ,2,FALSE))="AKG",(VLOOKUP(Table1[[#This Row],[SKU]],'[1]All Skus'!$A:$AJ,6,FALSE)),""))</f>
        <v>0</v>
      </c>
      <c r="F166" s="15">
        <f>(IF((VLOOKUP(Table1[[#This Row],[SKU]],'[1]All Skus'!$A:$AJ,2,FALSE))="AKG",(VLOOKUP(Table1[[#This Row],[SKU]],'[1]All Skus'!$A:$AJ,7,FALSE)),""))</f>
        <v>0</v>
      </c>
      <c r="G166" s="16" t="str">
        <f>(IF((VLOOKUP(Table1[[#This Row],[SKU]],'[1]All Skus'!$A:$AJ,2,FALSE))="AKG",(VLOOKUP(Table1[[#This Row],[SKU]],'[1]All Skus'!$A:$AJ,8,FALSE)),""))</f>
        <v>Conference System Equipment</v>
      </c>
      <c r="H166" s="17" t="str">
        <f>(IF((VLOOKUP(Table1[[#This Row],[SKU]],'[1]All Skus'!$A:$AJ,2,FALSE))="AKG",(VLOOKUP(Table1[[#This Row],[SKU]],'[1]All Skus'!$A:$AJ,9,FALSE)),""))</f>
        <v>Delegate Unit with 30cm/12in gooseneck</v>
      </c>
      <c r="I166" s="18">
        <f>(IF((VLOOKUP(Table1[[#This Row],[SKU]],'[1]All Skus'!$A:$AJ,2,FALSE))="AKG",(VLOOKUP(Table1[[#This Row],[SKU]],'[1]All Skus'!$A:$AJ,10,FALSE)),""))</f>
        <v>419.00400000000002</v>
      </c>
      <c r="J166" s="19">
        <f>(IF((VLOOKUP(Table1[[#This Row],[SKU]],'[1]All Skus'!$A:$AJ,2,FALSE))="AKG",(VLOOKUP(Table1[[#This Row],[SKU]],'[1]All Skus'!$A:$AJ,22,FALSE)),""))</f>
        <v>5.6</v>
      </c>
      <c r="K166" s="19" t="str">
        <f>(IF((VLOOKUP(Table1[[#This Row],[SKU]],'[1]All Skus'!$A:$AJ,2,FALSE))="AKG",(VLOOKUP(Table1[[#This Row],[SKU]],'[1]All Skus'!$A:$AJ,23,FALSE)),""))</f>
        <v>CN</v>
      </c>
      <c r="L166" s="20" t="str">
        <f>HYPERLINK((IF((VLOOKUP(Table1[[#This Row],[SKU]],'[1]All Skus'!$A:$AJ,2,FALSE))="AKG",(VLOOKUP(Table1[[#This Row],[SKU]],'[1]All Skus'!$A:$AJ,24,FALSE)),"")))</f>
        <v>Non Compliant</v>
      </c>
    </row>
    <row r="167" spans="1:12" ht="40.799999999999997" customHeight="1" x14ac:dyDescent="0.3">
      <c r="A167" s="13" t="s">
        <v>176</v>
      </c>
      <c r="B167" s="14" t="str">
        <f>(IF((VLOOKUP(Table1[[#This Row],[SKU]],'[1]All Skus'!$A:$AJ,2,FALSE))="AKG",(VLOOKUP(Table1[[#This Row],[SKU]],'[1]All Skus'!$A:$AJ,3,FALSE)), ""))</f>
        <v>Installed</v>
      </c>
      <c r="C167" s="15" t="str">
        <f>(IF((VLOOKUP(Table1[[#This Row],[SKU]],'[1]All Skus'!$A:$AJ,2,FALSE))="AKG",(VLOOKUP(Table1[[#This Row],[SKU]],'[1]All Skus'!$A:$AJ,4,FALSE)),""))</f>
        <v>CS3 CU 30</v>
      </c>
      <c r="D167" s="15" t="str">
        <f>(IF((VLOOKUP(Table1[[#This Row],[SKU]],'[1]All Skus'!$A:$AJ,2,FALSE))="AKG",(VLOOKUP(Table1[[#This Row],[SKU]],'[1]All Skus'!$A:$AJ,5,FALSE)),""))</f>
        <v>AT510060</v>
      </c>
      <c r="E167" s="15">
        <f>(IF((VLOOKUP(Table1[[#This Row],[SKU]],'[1]All Skus'!$A:$AJ,2,FALSE))="AKG",(VLOOKUP(Table1[[#This Row],[SKU]],'[1]All Skus'!$A:$AJ,6,FALSE)),""))</f>
        <v>0</v>
      </c>
      <c r="F167" s="15">
        <f>(IF((VLOOKUP(Table1[[#This Row],[SKU]],'[1]All Skus'!$A:$AJ,2,FALSE))="AKG",(VLOOKUP(Table1[[#This Row],[SKU]],'[1]All Skus'!$A:$AJ,7,FALSE)),""))</f>
        <v>0</v>
      </c>
      <c r="G167" s="16" t="str">
        <f>(IF((VLOOKUP(Table1[[#This Row],[SKU]],'[1]All Skus'!$A:$AJ,2,FALSE))="AKG",(VLOOKUP(Table1[[#This Row],[SKU]],'[1]All Skus'!$A:$AJ,8,FALSE)),""))</f>
        <v>Conference System Equipment</v>
      </c>
      <c r="H167" s="17" t="str">
        <f>(IF((VLOOKUP(Table1[[#This Row],[SKU]],'[1]All Skus'!$A:$AJ,2,FALSE))="AKG",(VLOOKUP(Table1[[#This Row],[SKU]],'[1]All Skus'!$A:$AJ,9,FALSE)),""))</f>
        <v>Chairman Unit with 30cm/12in gooseneck</v>
      </c>
      <c r="I167" s="18">
        <f>(IF((VLOOKUP(Table1[[#This Row],[SKU]],'[1]All Skus'!$A:$AJ,2,FALSE))="AKG",(VLOOKUP(Table1[[#This Row],[SKU]],'[1]All Skus'!$A:$AJ,10,FALSE)),""))</f>
        <v>533.62240000000008</v>
      </c>
      <c r="J167" s="19">
        <f>(IF((VLOOKUP(Table1[[#This Row],[SKU]],'[1]All Skus'!$A:$AJ,2,FALSE))="AKG",(VLOOKUP(Table1[[#This Row],[SKU]],'[1]All Skus'!$A:$AJ,22,FALSE)),""))</f>
        <v>5.6</v>
      </c>
      <c r="K167" s="19" t="str">
        <f>(IF((VLOOKUP(Table1[[#This Row],[SKU]],'[1]All Skus'!$A:$AJ,2,FALSE))="AKG",(VLOOKUP(Table1[[#This Row],[SKU]],'[1]All Skus'!$A:$AJ,23,FALSE)),""))</f>
        <v>CN</v>
      </c>
      <c r="L167" s="20" t="str">
        <f>HYPERLINK((IF((VLOOKUP(Table1[[#This Row],[SKU]],'[1]All Skus'!$A:$AJ,2,FALSE))="AKG",(VLOOKUP(Table1[[#This Row],[SKU]],'[1]All Skus'!$A:$AJ,24,FALSE)),"")))</f>
        <v>Non Compliant</v>
      </c>
    </row>
    <row r="168" spans="1:12" ht="40.799999999999997" customHeight="1" x14ac:dyDescent="0.3">
      <c r="A168" s="13" t="s">
        <v>177</v>
      </c>
      <c r="B168" s="14" t="str">
        <f>(IF((VLOOKUP(Table1[[#This Row],[SKU]],'[1]All Skus'!$A:$AJ,2,FALSE))="AKG",(VLOOKUP(Table1[[#This Row],[SKU]],'[1]All Skus'!$A:$AJ,3,FALSE)), ""))</f>
        <v>Installed</v>
      </c>
      <c r="C168" s="15" t="str">
        <f>(IF((VLOOKUP(Table1[[#This Row],[SKU]],'[1]All Skus'!$A:$AJ,2,FALSE))="AKG",(VLOOKUP(Table1[[#This Row],[SKU]],'[1]All Skus'!$A:$AJ,4,FALSE)),""))</f>
        <v>CS3 DU 50</v>
      </c>
      <c r="D168" s="15" t="str">
        <f>(IF((VLOOKUP(Table1[[#This Row],[SKU]],'[1]All Skus'!$A:$AJ,2,FALSE))="AKG",(VLOOKUP(Table1[[#This Row],[SKU]],'[1]All Skus'!$A:$AJ,5,FALSE)),""))</f>
        <v>AT510060</v>
      </c>
      <c r="E168" s="15">
        <f>(IF((VLOOKUP(Table1[[#This Row],[SKU]],'[1]All Skus'!$A:$AJ,2,FALSE))="AKG",(VLOOKUP(Table1[[#This Row],[SKU]],'[1]All Skus'!$A:$AJ,6,FALSE)),""))</f>
        <v>0</v>
      </c>
      <c r="F168" s="15">
        <f>(IF((VLOOKUP(Table1[[#This Row],[SKU]],'[1]All Skus'!$A:$AJ,2,FALSE))="AKG",(VLOOKUP(Table1[[#This Row],[SKU]],'[1]All Skus'!$A:$AJ,7,FALSE)),""))</f>
        <v>0</v>
      </c>
      <c r="G168" s="16" t="str">
        <f>(IF((VLOOKUP(Table1[[#This Row],[SKU]],'[1]All Skus'!$A:$AJ,2,FALSE))="AKG",(VLOOKUP(Table1[[#This Row],[SKU]],'[1]All Skus'!$A:$AJ,8,FALSE)),""))</f>
        <v>Conference System Equipment</v>
      </c>
      <c r="H168" s="17" t="str">
        <f>(IF((VLOOKUP(Table1[[#This Row],[SKU]],'[1]All Skus'!$A:$AJ,2,FALSE))="AKG",(VLOOKUP(Table1[[#This Row],[SKU]],'[1]All Skus'!$A:$AJ,9,FALSE)),""))</f>
        <v>Delegate Unit with 50cm/20in gooseneck</v>
      </c>
      <c r="I168" s="18">
        <f>(IF((VLOOKUP(Table1[[#This Row],[SKU]],'[1]All Skus'!$A:$AJ,2,FALSE))="AKG",(VLOOKUP(Table1[[#This Row],[SKU]],'[1]All Skus'!$A:$AJ,10,FALSE)),""))</f>
        <v>419.00400000000002</v>
      </c>
      <c r="J168" s="19">
        <f>(IF((VLOOKUP(Table1[[#This Row],[SKU]],'[1]All Skus'!$A:$AJ,2,FALSE))="AKG",(VLOOKUP(Table1[[#This Row],[SKU]],'[1]All Skus'!$A:$AJ,22,FALSE)),""))</f>
        <v>5.6</v>
      </c>
      <c r="K168" s="19" t="str">
        <f>(IF((VLOOKUP(Table1[[#This Row],[SKU]],'[1]All Skus'!$A:$AJ,2,FALSE))="AKG",(VLOOKUP(Table1[[#This Row],[SKU]],'[1]All Skus'!$A:$AJ,23,FALSE)),""))</f>
        <v>CN</v>
      </c>
      <c r="L168" s="20" t="str">
        <f>HYPERLINK((IF((VLOOKUP(Table1[[#This Row],[SKU]],'[1]All Skus'!$A:$AJ,2,FALSE))="AKG",(VLOOKUP(Table1[[#This Row],[SKU]],'[1]All Skus'!$A:$AJ,24,FALSE)),"")))</f>
        <v>Non Compliant</v>
      </c>
    </row>
    <row r="169" spans="1:12" ht="40.799999999999997" customHeight="1" x14ac:dyDescent="0.3">
      <c r="A169" s="13" t="s">
        <v>178</v>
      </c>
      <c r="B169" s="14" t="str">
        <f>(IF((VLOOKUP(Table1[[#This Row],[SKU]],'[1]All Skus'!$A:$AJ,2,FALSE))="AKG",(VLOOKUP(Table1[[#This Row],[SKU]],'[1]All Skus'!$A:$AJ,3,FALSE)), ""))</f>
        <v>Installed</v>
      </c>
      <c r="C169" s="15" t="str">
        <f>(IF((VLOOKUP(Table1[[#This Row],[SKU]],'[1]All Skus'!$A:$AJ,2,FALSE))="AKG",(VLOOKUP(Table1[[#This Row],[SKU]],'[1]All Skus'!$A:$AJ,4,FALSE)),""))</f>
        <v>CS3 CU 50</v>
      </c>
      <c r="D169" s="15" t="str">
        <f>(IF((VLOOKUP(Table1[[#This Row],[SKU]],'[1]All Skus'!$A:$AJ,2,FALSE))="AKG",(VLOOKUP(Table1[[#This Row],[SKU]],'[1]All Skus'!$A:$AJ,5,FALSE)),""))</f>
        <v>AT510060</v>
      </c>
      <c r="E169" s="15">
        <f>(IF((VLOOKUP(Table1[[#This Row],[SKU]],'[1]All Skus'!$A:$AJ,2,FALSE))="AKG",(VLOOKUP(Table1[[#This Row],[SKU]],'[1]All Skus'!$A:$AJ,6,FALSE)),""))</f>
        <v>0</v>
      </c>
      <c r="F169" s="15">
        <f>(IF((VLOOKUP(Table1[[#This Row],[SKU]],'[1]All Skus'!$A:$AJ,2,FALSE))="AKG",(VLOOKUP(Table1[[#This Row],[SKU]],'[1]All Skus'!$A:$AJ,7,FALSE)),""))</f>
        <v>0</v>
      </c>
      <c r="G169" s="16" t="str">
        <f>(IF((VLOOKUP(Table1[[#This Row],[SKU]],'[1]All Skus'!$A:$AJ,2,FALSE))="AKG",(VLOOKUP(Table1[[#This Row],[SKU]],'[1]All Skus'!$A:$AJ,8,FALSE)),""))</f>
        <v>Conference System Equipment</v>
      </c>
      <c r="H169" s="17" t="str">
        <f>(IF((VLOOKUP(Table1[[#This Row],[SKU]],'[1]All Skus'!$A:$AJ,2,FALSE))="AKG",(VLOOKUP(Table1[[#This Row],[SKU]],'[1]All Skus'!$A:$AJ,9,FALSE)),""))</f>
        <v>Chairman Unit with 50cm/20in gooseneck</v>
      </c>
      <c r="I169" s="18">
        <f>(IF((VLOOKUP(Table1[[#This Row],[SKU]],'[1]All Skus'!$A:$AJ,2,FALSE))="AKG",(VLOOKUP(Table1[[#This Row],[SKU]],'[1]All Skus'!$A:$AJ,10,FALSE)),""))</f>
        <v>533.62240000000008</v>
      </c>
      <c r="J169" s="19">
        <f>(IF((VLOOKUP(Table1[[#This Row],[SKU]],'[1]All Skus'!$A:$AJ,2,FALSE))="AKG",(VLOOKUP(Table1[[#This Row],[SKU]],'[1]All Skus'!$A:$AJ,22,FALSE)),""))</f>
        <v>5.6</v>
      </c>
      <c r="K169" s="19" t="str">
        <f>(IF((VLOOKUP(Table1[[#This Row],[SKU]],'[1]All Skus'!$A:$AJ,2,FALSE))="AKG",(VLOOKUP(Table1[[#This Row],[SKU]],'[1]All Skus'!$A:$AJ,23,FALSE)),""))</f>
        <v>CN</v>
      </c>
      <c r="L169" s="20" t="str">
        <f>HYPERLINK((IF((VLOOKUP(Table1[[#This Row],[SKU]],'[1]All Skus'!$A:$AJ,2,FALSE))="AKG",(VLOOKUP(Table1[[#This Row],[SKU]],'[1]All Skus'!$A:$AJ,24,FALSE)),"")))</f>
        <v>Non Compliant</v>
      </c>
    </row>
    <row r="170" spans="1:12" ht="40.799999999999997" customHeight="1" x14ac:dyDescent="0.3">
      <c r="A170" s="13" t="s">
        <v>179</v>
      </c>
      <c r="B170" s="14" t="str">
        <f>(IF((VLOOKUP(Table1[[#This Row],[SKU]],'[1]All Skus'!$A:$AJ,2,FALSE))="AKG",(VLOOKUP(Table1[[#This Row],[SKU]],'[1]All Skus'!$A:$AJ,3,FALSE)), ""))</f>
        <v>Installed</v>
      </c>
      <c r="C170" s="15" t="str">
        <f>(IF((VLOOKUP(Table1[[#This Row],[SKU]],'[1]All Skus'!$A:$AJ,2,FALSE))="AKG",(VLOOKUP(Table1[[#This Row],[SKU]],'[1]All Skus'!$A:$AJ,4,FALSE)),""))</f>
        <v>CS3 BU</v>
      </c>
      <c r="D170" s="15" t="str">
        <f>(IF((VLOOKUP(Table1[[#This Row],[SKU]],'[1]All Skus'!$A:$AJ,2,FALSE))="AKG",(VLOOKUP(Table1[[#This Row],[SKU]],'[1]All Skus'!$A:$AJ,5,FALSE)),""))</f>
        <v>AT510060</v>
      </c>
      <c r="E170" s="15">
        <f>(IF((VLOOKUP(Table1[[#This Row],[SKU]],'[1]All Skus'!$A:$AJ,2,FALSE))="AKG",(VLOOKUP(Table1[[#This Row],[SKU]],'[1]All Skus'!$A:$AJ,6,FALSE)),""))</f>
        <v>0</v>
      </c>
      <c r="F170" s="15">
        <f>(IF((VLOOKUP(Table1[[#This Row],[SKU]],'[1]All Skus'!$A:$AJ,2,FALSE))="AKG",(VLOOKUP(Table1[[#This Row],[SKU]],'[1]All Skus'!$A:$AJ,7,FALSE)),""))</f>
        <v>0</v>
      </c>
      <c r="G170" s="16" t="str">
        <f>(IF((VLOOKUP(Table1[[#This Row],[SKU]],'[1]All Skus'!$A:$AJ,2,FALSE))="AKG",(VLOOKUP(Table1[[#This Row],[SKU]],'[1]All Skus'!$A:$AJ,8,FALSE)),""))</f>
        <v>Conference System Equipment</v>
      </c>
      <c r="H170" s="17" t="str">
        <f>(IF((VLOOKUP(Table1[[#This Row],[SKU]],'[1]All Skus'!$A:$AJ,2,FALSE))="AKG",(VLOOKUP(Table1[[#This Row],[SKU]],'[1]All Skus'!$A:$AJ,9,FALSE)),""))</f>
        <v>Base Unit</v>
      </c>
      <c r="I170" s="18">
        <f>(IF((VLOOKUP(Table1[[#This Row],[SKU]],'[1]All Skus'!$A:$AJ,2,FALSE))="AKG",(VLOOKUP(Table1[[#This Row],[SKU]],'[1]All Skus'!$A:$AJ,10,FALSE)),""))</f>
        <v>1734.0050000000001</v>
      </c>
      <c r="J170" s="19">
        <f>(IF((VLOOKUP(Table1[[#This Row],[SKU]],'[1]All Skus'!$A:$AJ,2,FALSE))="AKG",(VLOOKUP(Table1[[#This Row],[SKU]],'[1]All Skus'!$A:$AJ,22,FALSE)),""))</f>
        <v>7.6</v>
      </c>
      <c r="K170" s="19" t="str">
        <f>(IF((VLOOKUP(Table1[[#This Row],[SKU]],'[1]All Skus'!$A:$AJ,2,FALSE))="AKG",(VLOOKUP(Table1[[#This Row],[SKU]],'[1]All Skus'!$A:$AJ,23,FALSE)),""))</f>
        <v>CN</v>
      </c>
      <c r="L170" s="20" t="str">
        <f>HYPERLINK((IF((VLOOKUP(Table1[[#This Row],[SKU]],'[1]All Skus'!$A:$AJ,2,FALSE))="AKG",(VLOOKUP(Table1[[#This Row],[SKU]],'[1]All Skus'!$A:$AJ,24,FALSE)),"")))</f>
        <v>Non Compliant</v>
      </c>
    </row>
    <row r="171" spans="1:12" ht="40.799999999999997" customHeight="1" x14ac:dyDescent="0.3">
      <c r="A171" s="13" t="s">
        <v>180</v>
      </c>
      <c r="B171" s="14" t="str">
        <f>(IF((VLOOKUP(Table1[[#This Row],[SKU]],'[1]All Skus'!$A:$AJ,2,FALSE))="AKG",(VLOOKUP(Table1[[#This Row],[SKU]],'[1]All Skus'!$A:$AJ,3,FALSE)), ""))</f>
        <v>Installed</v>
      </c>
      <c r="C171" s="15" t="str">
        <f>(IF((VLOOKUP(Table1[[#This Row],[SKU]],'[1]All Skus'!$A:$AJ,2,FALSE))="AKG",(VLOOKUP(Table1[[#This Row],[SKU]],'[1]All Skus'!$A:$AJ,4,FALSE)),""))</f>
        <v>CS321</v>
      </c>
      <c r="D171" s="15" t="str">
        <f>(IF((VLOOKUP(Table1[[#This Row],[SKU]],'[1]All Skus'!$A:$AJ,2,FALSE))="AKG",(VLOOKUP(Table1[[#This Row],[SKU]],'[1]All Skus'!$A:$AJ,5,FALSE)),""))</f>
        <v>AT510060</v>
      </c>
      <c r="E171" s="15">
        <f>(IF((VLOOKUP(Table1[[#This Row],[SKU]],'[1]All Skus'!$A:$AJ,2,FALSE))="AKG",(VLOOKUP(Table1[[#This Row],[SKU]],'[1]All Skus'!$A:$AJ,6,FALSE)),""))</f>
        <v>0</v>
      </c>
      <c r="F171" s="15">
        <f>(IF((VLOOKUP(Table1[[#This Row],[SKU]],'[1]All Skus'!$A:$AJ,2,FALSE))="AKG",(VLOOKUP(Table1[[#This Row],[SKU]],'[1]All Skus'!$A:$AJ,7,FALSE)),""))</f>
        <v>0</v>
      </c>
      <c r="G171" s="16" t="str">
        <f>(IF((VLOOKUP(Table1[[#This Row],[SKU]],'[1]All Skus'!$A:$AJ,2,FALSE))="AKG",(VLOOKUP(Table1[[#This Row],[SKU]],'[1]All Skus'!$A:$AJ,8,FALSE)),""))</f>
        <v>Conference System Equipment</v>
      </c>
      <c r="H171" s="17" t="str">
        <f>(IF((VLOOKUP(Table1[[#This Row],[SKU]],'[1]All Skus'!$A:$AJ,2,FALSE))="AKG",(VLOOKUP(Table1[[#This Row],[SKU]],'[1]All Skus'!$A:$AJ,9,FALSE)),""))</f>
        <v>High-performance condenser gooseneck microphone</v>
      </c>
      <c r="I171" s="18">
        <f>(IF((VLOOKUP(Table1[[#This Row],[SKU]],'[1]All Skus'!$A:$AJ,2,FALSE))="AKG",(VLOOKUP(Table1[[#This Row],[SKU]],'[1]All Skus'!$A:$AJ,10,FALSE)),""))</f>
        <v>126.0823</v>
      </c>
      <c r="J171" s="19">
        <f>(IF((VLOOKUP(Table1[[#This Row],[SKU]],'[1]All Skus'!$A:$AJ,2,FALSE))="AKG",(VLOOKUP(Table1[[#This Row],[SKU]],'[1]All Skus'!$A:$AJ,22,FALSE)),""))</f>
        <v>5.6</v>
      </c>
      <c r="K171" s="19" t="str">
        <f>(IF((VLOOKUP(Table1[[#This Row],[SKU]],'[1]All Skus'!$A:$AJ,2,FALSE))="AKG",(VLOOKUP(Table1[[#This Row],[SKU]],'[1]All Skus'!$A:$AJ,23,FALSE)),""))</f>
        <v>CN</v>
      </c>
      <c r="L171" s="20" t="str">
        <f>HYPERLINK((IF((VLOOKUP(Table1[[#This Row],[SKU]],'[1]All Skus'!$A:$AJ,2,FALSE))="AKG",(VLOOKUP(Table1[[#This Row],[SKU]],'[1]All Skus'!$A:$AJ,24,FALSE)),"")))</f>
        <v>Non Compliant</v>
      </c>
    </row>
    <row r="172" spans="1:12" ht="40.799999999999997" customHeight="1" x14ac:dyDescent="0.3">
      <c r="A172" s="13" t="s">
        <v>181</v>
      </c>
      <c r="B172" s="14" t="str">
        <f>(IF((VLOOKUP(Table1[[#This Row],[SKU]],'[1]All Skus'!$A:$AJ,2,FALSE))="AKG",(VLOOKUP(Table1[[#This Row],[SKU]],'[1]All Skus'!$A:$AJ,3,FALSE)), ""))</f>
        <v>Installed</v>
      </c>
      <c r="C172" s="15" t="str">
        <f>(IF((VLOOKUP(Table1[[#This Row],[SKU]],'[1]All Skus'!$A:$AJ,2,FALSE))="AKG",(VLOOKUP(Table1[[#This Row],[SKU]],'[1]All Skus'!$A:$AJ,4,FALSE)),""))</f>
        <v>CSX IRT4</v>
      </c>
      <c r="D172" s="15" t="str">
        <f>(IF((VLOOKUP(Table1[[#This Row],[SKU]],'[1]All Skus'!$A:$AJ,2,FALSE))="AKG",(VLOOKUP(Table1[[#This Row],[SKU]],'[1]All Skus'!$A:$AJ,5,FALSE)),""))</f>
        <v>AT510060</v>
      </c>
      <c r="E172" s="15">
        <f>(IF((VLOOKUP(Table1[[#This Row],[SKU]],'[1]All Skus'!$A:$AJ,2,FALSE))="AKG",(VLOOKUP(Table1[[#This Row],[SKU]],'[1]All Skus'!$A:$AJ,6,FALSE)),""))</f>
        <v>0</v>
      </c>
      <c r="F172" s="15" t="str">
        <f>(IF((VLOOKUP(Table1[[#This Row],[SKU]],'[1]All Skus'!$A:$AJ,2,FALSE))="AKG",(VLOOKUP(Table1[[#This Row],[SKU]],'[1]All Skus'!$A:$AJ,7,FALSE)),""))</f>
        <v>Limited Quantity</v>
      </c>
      <c r="G172" s="16" t="str">
        <f>(IF((VLOOKUP(Table1[[#This Row],[SKU]],'[1]All Skus'!$A:$AJ,2,FALSE))="AKG",(VLOOKUP(Table1[[#This Row],[SKU]],'[1]All Skus'!$A:$AJ,8,FALSE)),""))</f>
        <v>Conference System Equipment</v>
      </c>
      <c r="H172" s="17" t="str">
        <f>(IF((VLOOKUP(Table1[[#This Row],[SKU]],'[1]All Skus'!$A:$AJ,2,FALSE))="AKG",(VLOOKUP(Table1[[#This Row],[SKU]],'[1]All Skus'!$A:$AJ,9,FALSE)),""))</f>
        <v>IR radiator flood</v>
      </c>
      <c r="I172" s="18">
        <f>(IF((VLOOKUP(Table1[[#This Row],[SKU]],'[1]All Skus'!$A:$AJ,2,FALSE))="AKG",(VLOOKUP(Table1[[#This Row],[SKU]],'[1]All Skus'!$A:$AJ,10,FALSE)),""))</f>
        <v>5093.0204000000003</v>
      </c>
      <c r="J172" s="19">
        <f>(IF((VLOOKUP(Table1[[#This Row],[SKU]],'[1]All Skus'!$A:$AJ,2,FALSE))="AKG",(VLOOKUP(Table1[[#This Row],[SKU]],'[1]All Skus'!$A:$AJ,22,FALSE)),""))</f>
        <v>3</v>
      </c>
      <c r="K172" s="19" t="str">
        <f>(IF((VLOOKUP(Table1[[#This Row],[SKU]],'[1]All Skus'!$A:$AJ,2,FALSE))="AKG",(VLOOKUP(Table1[[#This Row],[SKU]],'[1]All Skus'!$A:$AJ,23,FALSE)),""))</f>
        <v>HU</v>
      </c>
      <c r="L172" s="20" t="str">
        <f>HYPERLINK((IF((VLOOKUP(Table1[[#This Row],[SKU]],'[1]All Skus'!$A:$AJ,2,FALSE))="AKG",(VLOOKUP(Table1[[#This Row],[SKU]],'[1]All Skus'!$A:$AJ,24,FALSE)),"")))</f>
        <v>Compliant</v>
      </c>
    </row>
    <row r="173" spans="1:12" ht="40.799999999999997" customHeight="1" x14ac:dyDescent="0.3">
      <c r="A173" s="24" t="s">
        <v>182</v>
      </c>
      <c r="B173" s="14">
        <f>(IF((VLOOKUP(Table1[[#This Row],[SKU]],'[1]All Skus'!$A:$AJ,2,FALSE))="AKG",(VLOOKUP(Table1[[#This Row],[SKU]],'[1]All Skus'!$A:$AJ,3,FALSE)), ""))</f>
        <v>0</v>
      </c>
      <c r="C173" s="15">
        <f>(IF((VLOOKUP(Table1[[#This Row],[SKU]],'[1]All Skus'!$A:$AJ,2,FALSE))="AKG",(VLOOKUP(Table1[[#This Row],[SKU]],'[1]All Skus'!$A:$AJ,4,FALSE)),""))</f>
        <v>0</v>
      </c>
      <c r="D173" s="15">
        <f>(IF((VLOOKUP(Table1[[#This Row],[SKU]],'[1]All Skus'!$A:$AJ,2,FALSE))="AKG",(VLOOKUP(Table1[[#This Row],[SKU]],'[1]All Skus'!$A:$AJ,5,FALSE)),""))</f>
        <v>0</v>
      </c>
      <c r="E173" s="15">
        <f>(IF((VLOOKUP(Table1[[#This Row],[SKU]],'[1]All Skus'!$A:$AJ,2,FALSE))="AKG",(VLOOKUP(Table1[[#This Row],[SKU]],'[1]All Skus'!$A:$AJ,6,FALSE)),""))</f>
        <v>0</v>
      </c>
      <c r="F173" s="15">
        <f>(IF((VLOOKUP(Table1[[#This Row],[SKU]],'[1]All Skus'!$A:$AJ,2,FALSE))="AKG",(VLOOKUP(Table1[[#This Row],[SKU]],'[1]All Skus'!$A:$AJ,7,FALSE)),""))</f>
        <v>0</v>
      </c>
      <c r="G173" s="16">
        <f>(IF((VLOOKUP(Table1[[#This Row],[SKU]],'[1]All Skus'!$A:$AJ,2,FALSE))="AKG",(VLOOKUP(Table1[[#This Row],[SKU]],'[1]All Skus'!$A:$AJ,8,FALSE)),""))</f>
        <v>0</v>
      </c>
      <c r="H173" s="17">
        <f>(IF((VLOOKUP(Table1[[#This Row],[SKU]],'[1]All Skus'!$A:$AJ,2,FALSE))="AKG",(VLOOKUP(Table1[[#This Row],[SKU]],'[1]All Skus'!$A:$AJ,9,FALSE)),""))</f>
        <v>0</v>
      </c>
      <c r="I173" s="18">
        <f>(IF((VLOOKUP(Table1[[#This Row],[SKU]],'[1]All Skus'!$A:$AJ,2,FALSE))="AKG",(VLOOKUP(Table1[[#This Row],[SKU]],'[1]All Skus'!$A:$AJ,10,FALSE)),""))</f>
        <v>0</v>
      </c>
      <c r="J173" s="19">
        <f>(IF((VLOOKUP(Table1[[#This Row],[SKU]],'[1]All Skus'!$A:$AJ,2,FALSE))="AKG",(VLOOKUP(Table1[[#This Row],[SKU]],'[1]All Skus'!$A:$AJ,22,FALSE)),""))</f>
        <v>0</v>
      </c>
      <c r="K173" s="19">
        <f>(IF((VLOOKUP(Table1[[#This Row],[SKU]],'[1]All Skus'!$A:$AJ,2,FALSE))="AKG",(VLOOKUP(Table1[[#This Row],[SKU]],'[1]All Skus'!$A:$AJ,23,FALSE)),""))</f>
        <v>0</v>
      </c>
      <c r="L173" s="20" t="str">
        <f>HYPERLINK((IF((VLOOKUP(Table1[[#This Row],[SKU]],'[1]All Skus'!$A:$AJ,2,FALSE))="AKG",(VLOOKUP(Table1[[#This Row],[SKU]],'[1]All Skus'!$A:$AJ,24,FALSE)),"")))</f>
        <v/>
      </c>
    </row>
    <row r="174" spans="1:12" ht="40.799999999999997" customHeight="1" x14ac:dyDescent="0.3">
      <c r="A174" s="22" t="s">
        <v>183</v>
      </c>
      <c r="B174" s="14" t="str">
        <f>(IF((VLOOKUP(Table1[[#This Row],[SKU]],'[1]All Skus'!$A:$AJ,2,FALSE))="AKG",(VLOOKUP(Table1[[#This Row],[SKU]],'[1]All Skus'!$A:$AJ,3,FALSE)), ""))</f>
        <v>Installed</v>
      </c>
      <c r="C174" s="15" t="str">
        <f>(IF((VLOOKUP(Table1[[#This Row],[SKU]],'[1]All Skus'!$A:$AJ,2,FALSE))="AKG",(VLOOKUP(Table1[[#This Row],[SKU]],'[1]All Skus'!$A:$AJ,4,FALSE)),""))</f>
        <v>IS products</v>
      </c>
      <c r="D174" s="15" t="str">
        <f>(IF((VLOOKUP(Table1[[#This Row],[SKU]],'[1]All Skus'!$A:$AJ,2,FALSE))="AKG",(VLOOKUP(Table1[[#This Row],[SKU]],'[1]All Skus'!$A:$AJ,5,FALSE)),""))</f>
        <v>AT510000</v>
      </c>
      <c r="E174" s="15">
        <f>(IF((VLOOKUP(Table1[[#This Row],[SKU]],'[1]All Skus'!$A:$AJ,2,FALSE))="AKG",(VLOOKUP(Table1[[#This Row],[SKU]],'[1]All Skus'!$A:$AJ,6,FALSE)),""))</f>
        <v>0</v>
      </c>
      <c r="F174" s="15">
        <f>(IF((VLOOKUP(Table1[[#This Row],[SKU]],'[1]All Skus'!$A:$AJ,2,FALSE))="AKG",(VLOOKUP(Table1[[#This Row],[SKU]],'[1]All Skus'!$A:$AJ,7,FALSE)),""))</f>
        <v>0</v>
      </c>
      <c r="G174" s="16" t="str">
        <f>(IF((VLOOKUP(Table1[[#This Row],[SKU]],'[1]All Skus'!$A:$AJ,2,FALSE))="AKG",(VLOOKUP(Table1[[#This Row],[SKU]],'[1]All Skus'!$A:$AJ,8,FALSE)),""))</f>
        <v>Microlite Microphones</v>
      </c>
      <c r="H174" s="17" t="str">
        <f>(IF((VLOOKUP(Table1[[#This Row],[SKU]],'[1]All Skus'!$A:$AJ,2,FALSE))="AKG",(VLOOKUP(Table1[[#This Row],[SKU]],'[1]All Skus'!$A:$AJ,9,FALSE)),""))</f>
        <v>Lavalier Omni</v>
      </c>
      <c r="I174" s="18">
        <f>(IF((VLOOKUP(Table1[[#This Row],[SKU]],'[1]All Skus'!$A:$AJ,2,FALSE))="AKG",(VLOOKUP(Table1[[#This Row],[SKU]],'[1]All Skus'!$A:$AJ,10,FALSE)),""))</f>
        <v>572</v>
      </c>
      <c r="J174" s="19">
        <f>(IF((VLOOKUP(Table1[[#This Row],[SKU]],'[1]All Skus'!$A:$AJ,2,FALSE))="AKG",(VLOOKUP(Table1[[#This Row],[SKU]],'[1]All Skus'!$A:$AJ,22,FALSE)),""))</f>
        <v>0</v>
      </c>
      <c r="K174" s="19" t="str">
        <f>(IF((VLOOKUP(Table1[[#This Row],[SKU]],'[1]All Skus'!$A:$AJ,2,FALSE))="AKG",(VLOOKUP(Table1[[#This Row],[SKU]],'[1]All Skus'!$A:$AJ,23,FALSE)),""))</f>
        <v>HU</v>
      </c>
      <c r="L174" s="20" t="str">
        <f>HYPERLINK((IF((VLOOKUP(Table1[[#This Row],[SKU]],'[1]All Skus'!$A:$AJ,2,FALSE))="AKG",(VLOOKUP(Table1[[#This Row],[SKU]],'[1]All Skus'!$A:$AJ,24,FALSE)),"")))</f>
        <v>Non Compliant</v>
      </c>
    </row>
    <row r="175" spans="1:12" ht="40.799999999999997" customHeight="1" x14ac:dyDescent="0.3">
      <c r="A175" s="22" t="s">
        <v>184</v>
      </c>
      <c r="B175" s="14" t="str">
        <f>(IF((VLOOKUP(Table1[[#This Row],[SKU]],'[1]All Skus'!$A:$AJ,2,FALSE))="AKG",(VLOOKUP(Table1[[#This Row],[SKU]],'[1]All Skus'!$A:$AJ,3,FALSE)), ""))</f>
        <v>Installed</v>
      </c>
      <c r="C175" s="15" t="str">
        <f>(IF((VLOOKUP(Table1[[#This Row],[SKU]],'[1]All Skus'!$A:$AJ,2,FALSE))="AKG",(VLOOKUP(Table1[[#This Row],[SKU]],'[1]All Skus'!$A:$AJ,4,FALSE)),""))</f>
        <v xml:space="preserve">MDA1 AKG </v>
      </c>
      <c r="D175" s="15" t="str">
        <f>(IF((VLOOKUP(Table1[[#This Row],[SKU]],'[1]All Skus'!$A:$AJ,2,FALSE))="AKG",(VLOOKUP(Table1[[#This Row],[SKU]],'[1]All Skus'!$A:$AJ,5,FALSE)),""))</f>
        <v>AT510080</v>
      </c>
      <c r="E175" s="15">
        <f>(IF((VLOOKUP(Table1[[#This Row],[SKU]],'[1]All Skus'!$A:$AJ,2,FALSE))="AKG",(VLOOKUP(Table1[[#This Row],[SKU]],'[1]All Skus'!$A:$AJ,6,FALSE)),""))</f>
        <v>0</v>
      </c>
      <c r="F175" s="15">
        <f>(IF((VLOOKUP(Table1[[#This Row],[SKU]],'[1]All Skus'!$A:$AJ,2,FALSE))="AKG",(VLOOKUP(Table1[[#This Row],[SKU]],'[1]All Skus'!$A:$AJ,7,FALSE)),""))</f>
        <v>0</v>
      </c>
      <c r="G175" s="16" t="str">
        <f>(IF((VLOOKUP(Table1[[#This Row],[SKU]],'[1]All Skus'!$A:$AJ,2,FALSE))="AKG",(VLOOKUP(Table1[[#This Row],[SKU]],'[1]All Skus'!$A:$AJ,8,FALSE)),""))</f>
        <v>Microlite Accessories</v>
      </c>
      <c r="H175" s="17" t="str">
        <f>(IF((VLOOKUP(Table1[[#This Row],[SKU]],'[1]All Skus'!$A:$AJ,2,FALSE))="AKG",(VLOOKUP(Table1[[#This Row],[SKU]],'[1]All Skus'!$A:$AJ,9,FALSE)),""))</f>
        <v>adapter connector AKG</v>
      </c>
      <c r="I175" s="18">
        <f>(IF((VLOOKUP(Table1[[#This Row],[SKU]],'[1]All Skus'!$A:$AJ,2,FALSE))="AKG",(VLOOKUP(Table1[[#This Row],[SKU]],'[1]All Skus'!$A:$AJ,10,FALSE)),""))</f>
        <v>88</v>
      </c>
      <c r="J175" s="19" t="str">
        <f>(IF((VLOOKUP(Table1[[#This Row],[SKU]],'[1]All Skus'!$A:$AJ,2,FALSE))="AKG",(VLOOKUP(Table1[[#This Row],[SKU]],'[1]All Skus'!$A:$AJ,22,FALSE)),""))</f>
        <v>n/a</v>
      </c>
      <c r="K175" s="19" t="str">
        <f>(IF((VLOOKUP(Table1[[#This Row],[SKU]],'[1]All Skus'!$A:$AJ,2,FALSE))="AKG",(VLOOKUP(Table1[[#This Row],[SKU]],'[1]All Skus'!$A:$AJ,23,FALSE)),""))</f>
        <v>TW</v>
      </c>
      <c r="L175" s="20" t="str">
        <f>HYPERLINK((IF((VLOOKUP(Table1[[#This Row],[SKU]],'[1]All Skus'!$A:$AJ,2,FALSE))="AKG",(VLOOKUP(Table1[[#This Row],[SKU]],'[1]All Skus'!$A:$AJ,24,FALSE)),"")))</f>
        <v>Compliant</v>
      </c>
    </row>
    <row r="176" spans="1:12" ht="40.799999999999997" customHeight="1" x14ac:dyDescent="0.3">
      <c r="A176" s="13" t="s">
        <v>185</v>
      </c>
      <c r="B176" s="14" t="str">
        <f>(IF((VLOOKUP(Table1[[#This Row],[SKU]],'[1]All Skus'!$A:$AJ,2,FALSE))="AKG",(VLOOKUP(Table1[[#This Row],[SKU]],'[1]All Skus'!$A:$AJ,3,FALSE)), ""))</f>
        <v>Installed</v>
      </c>
      <c r="C176" s="15" t="str">
        <f>(IF((VLOOKUP(Table1[[#This Row],[SKU]],'[1]All Skus'!$A:$AJ,2,FALSE))="AKG",(VLOOKUP(Table1[[#This Row],[SKU]],'[1]All Skus'!$A:$AJ,4,FALSE)),""))</f>
        <v xml:space="preserve">MDA4 SHU </v>
      </c>
      <c r="D176" s="15" t="str">
        <f>(IF((VLOOKUP(Table1[[#This Row],[SKU]],'[1]All Skus'!$A:$AJ,2,FALSE))="AKG",(VLOOKUP(Table1[[#This Row],[SKU]],'[1]All Skus'!$A:$AJ,5,FALSE)),""))</f>
        <v>AT510000</v>
      </c>
      <c r="E176" s="15">
        <f>(IF((VLOOKUP(Table1[[#This Row],[SKU]],'[1]All Skus'!$A:$AJ,2,FALSE))="AKG",(VLOOKUP(Table1[[#This Row],[SKU]],'[1]All Skus'!$A:$AJ,6,FALSE)),""))</f>
        <v>0</v>
      </c>
      <c r="F176" s="15">
        <f>(IF((VLOOKUP(Table1[[#This Row],[SKU]],'[1]All Skus'!$A:$AJ,2,FALSE))="AKG",(VLOOKUP(Table1[[#This Row],[SKU]],'[1]All Skus'!$A:$AJ,7,FALSE)),""))</f>
        <v>0</v>
      </c>
      <c r="G176" s="16" t="str">
        <f>(IF((VLOOKUP(Table1[[#This Row],[SKU]],'[1]All Skus'!$A:$AJ,2,FALSE))="AKG",(VLOOKUP(Table1[[#This Row],[SKU]],'[1]All Skus'!$A:$AJ,8,FALSE)),""))</f>
        <v>Microlite Accessories</v>
      </c>
      <c r="H176" s="17" t="str">
        <f>(IF((VLOOKUP(Table1[[#This Row],[SKU]],'[1]All Skus'!$A:$AJ,2,FALSE))="AKG",(VLOOKUP(Table1[[#This Row],[SKU]],'[1]All Skus'!$A:$AJ,9,FALSE)),""))</f>
        <v>adapter connector SHURE</v>
      </c>
      <c r="I176" s="18">
        <f>(IF((VLOOKUP(Table1[[#This Row],[SKU]],'[1]All Skus'!$A:$AJ,2,FALSE))="AKG",(VLOOKUP(Table1[[#This Row],[SKU]],'[1]All Skus'!$A:$AJ,10,FALSE)),""))</f>
        <v>88</v>
      </c>
      <c r="J176" s="19" t="str">
        <f>(IF((VLOOKUP(Table1[[#This Row],[SKU]],'[1]All Skus'!$A:$AJ,2,FALSE))="AKG",(VLOOKUP(Table1[[#This Row],[SKU]],'[1]All Skus'!$A:$AJ,22,FALSE)),""))</f>
        <v>n/a</v>
      </c>
      <c r="K176" s="19" t="str">
        <f>(IF((VLOOKUP(Table1[[#This Row],[SKU]],'[1]All Skus'!$A:$AJ,2,FALSE))="AKG",(VLOOKUP(Table1[[#This Row],[SKU]],'[1]All Skus'!$A:$AJ,23,FALSE)),""))</f>
        <v>TW</v>
      </c>
      <c r="L176" s="20" t="str">
        <f>HYPERLINK((IF((VLOOKUP(Table1[[#This Row],[SKU]],'[1]All Skus'!$A:$AJ,2,FALSE))="AKG",(VLOOKUP(Table1[[#This Row],[SKU]],'[1]All Skus'!$A:$AJ,24,FALSE)),"")))</f>
        <v>Compliant</v>
      </c>
    </row>
    <row r="177" spans="1:12" ht="40.799999999999997" customHeight="1" x14ac:dyDescent="0.3">
      <c r="A177" s="13" t="s">
        <v>186</v>
      </c>
      <c r="B177" s="14" t="str">
        <f>(IF((VLOOKUP(Table1[[#This Row],[SKU]],'[1]All Skus'!$A:$AJ,2,FALSE))="AKG",(VLOOKUP(Table1[[#This Row],[SKU]],'[1]All Skus'!$A:$AJ,3,FALSE)), ""))</f>
        <v>Installed</v>
      </c>
      <c r="C177" s="15" t="str">
        <f>(IF((VLOOKUP(Table1[[#This Row],[SKU]],'[1]All Skus'!$A:$AJ,2,FALSE))="AKG",(VLOOKUP(Table1[[#This Row],[SKU]],'[1]All Skus'!$A:$AJ,4,FALSE)),""))</f>
        <v xml:space="preserve">MDA5 AT </v>
      </c>
      <c r="D177" s="15" t="str">
        <f>(IF((VLOOKUP(Table1[[#This Row],[SKU]],'[1]All Skus'!$A:$AJ,2,FALSE))="AKG",(VLOOKUP(Table1[[#This Row],[SKU]],'[1]All Skus'!$A:$AJ,5,FALSE)),""))</f>
        <v>AT510000</v>
      </c>
      <c r="E177" s="15">
        <f>(IF((VLOOKUP(Table1[[#This Row],[SKU]],'[1]All Skus'!$A:$AJ,2,FALSE))="AKG",(VLOOKUP(Table1[[#This Row],[SKU]],'[1]All Skus'!$A:$AJ,6,FALSE)),""))</f>
        <v>0</v>
      </c>
      <c r="F177" s="15">
        <f>(IF((VLOOKUP(Table1[[#This Row],[SKU]],'[1]All Skus'!$A:$AJ,2,FALSE))="AKG",(VLOOKUP(Table1[[#This Row],[SKU]],'[1]All Skus'!$A:$AJ,7,FALSE)),""))</f>
        <v>0</v>
      </c>
      <c r="G177" s="16" t="str">
        <f>(IF((VLOOKUP(Table1[[#This Row],[SKU]],'[1]All Skus'!$A:$AJ,2,FALSE))="AKG",(VLOOKUP(Table1[[#This Row],[SKU]],'[1]All Skus'!$A:$AJ,8,FALSE)),""))</f>
        <v>Microlite Accessories</v>
      </c>
      <c r="H177" s="17" t="str">
        <f>(IF((VLOOKUP(Table1[[#This Row],[SKU]],'[1]All Skus'!$A:$AJ,2,FALSE))="AKG",(VLOOKUP(Table1[[#This Row],[SKU]],'[1]All Skus'!$A:$AJ,9,FALSE)),""))</f>
        <v>adapter connector AudioTechnica</v>
      </c>
      <c r="I177" s="18">
        <f>(IF((VLOOKUP(Table1[[#This Row],[SKU]],'[1]All Skus'!$A:$AJ,2,FALSE))="AKG",(VLOOKUP(Table1[[#This Row],[SKU]],'[1]All Skus'!$A:$AJ,10,FALSE)),""))</f>
        <v>88</v>
      </c>
      <c r="J177" s="19" t="str">
        <f>(IF((VLOOKUP(Table1[[#This Row],[SKU]],'[1]All Skus'!$A:$AJ,2,FALSE))="AKG",(VLOOKUP(Table1[[#This Row],[SKU]],'[1]All Skus'!$A:$AJ,22,FALSE)),""))</f>
        <v>n/a</v>
      </c>
      <c r="K177" s="19" t="str">
        <f>(IF((VLOOKUP(Table1[[#This Row],[SKU]],'[1]All Skus'!$A:$AJ,2,FALSE))="AKG",(VLOOKUP(Table1[[#This Row],[SKU]],'[1]All Skus'!$A:$AJ,23,FALSE)),""))</f>
        <v>TW</v>
      </c>
      <c r="L177" s="20" t="str">
        <f>HYPERLINK((IF((VLOOKUP(Table1[[#This Row],[SKU]],'[1]All Skus'!$A:$AJ,2,FALSE))="AKG",(VLOOKUP(Table1[[#This Row],[SKU]],'[1]All Skus'!$A:$AJ,24,FALSE)),"")))</f>
        <v>Compliant</v>
      </c>
    </row>
    <row r="178" spans="1:12" ht="40.799999999999997" customHeight="1" x14ac:dyDescent="0.3">
      <c r="A178" s="13" t="s">
        <v>187</v>
      </c>
      <c r="B178" s="14" t="str">
        <f>(IF((VLOOKUP(Table1[[#This Row],[SKU]],'[1]All Skus'!$A:$AJ,2,FALSE))="AKG",(VLOOKUP(Table1[[#This Row],[SKU]],'[1]All Skus'!$A:$AJ,3,FALSE)), ""))</f>
        <v>Installed</v>
      </c>
      <c r="C178" s="15" t="str">
        <f>(IF((VLOOKUP(Table1[[#This Row],[SKU]],'[1]All Skus'!$A:$AJ,2,FALSE))="AKG",(VLOOKUP(Table1[[#This Row],[SKU]],'[1]All Skus'!$A:$AJ,4,FALSE)),""))</f>
        <v xml:space="preserve">MDA6 BD </v>
      </c>
      <c r="D178" s="15" t="str">
        <f>(IF((VLOOKUP(Table1[[#This Row],[SKU]],'[1]All Skus'!$A:$AJ,2,FALSE))="AKG",(VLOOKUP(Table1[[#This Row],[SKU]],'[1]All Skus'!$A:$AJ,5,FALSE)),""))</f>
        <v>AT510000</v>
      </c>
      <c r="E178" s="15">
        <f>(IF((VLOOKUP(Table1[[#This Row],[SKU]],'[1]All Skus'!$A:$AJ,2,FALSE))="AKG",(VLOOKUP(Table1[[#This Row],[SKU]],'[1]All Skus'!$A:$AJ,6,FALSE)),""))</f>
        <v>0</v>
      </c>
      <c r="F178" s="15">
        <f>(IF((VLOOKUP(Table1[[#This Row],[SKU]],'[1]All Skus'!$A:$AJ,2,FALSE))="AKG",(VLOOKUP(Table1[[#This Row],[SKU]],'[1]All Skus'!$A:$AJ,7,FALSE)),""))</f>
        <v>0</v>
      </c>
      <c r="G178" s="16" t="str">
        <f>(IF((VLOOKUP(Table1[[#This Row],[SKU]],'[1]All Skus'!$A:$AJ,2,FALSE))="AKG",(VLOOKUP(Table1[[#This Row],[SKU]],'[1]All Skus'!$A:$AJ,8,FALSE)),""))</f>
        <v>Microlite Accessories</v>
      </c>
      <c r="H178" s="17" t="str">
        <f>(IF((VLOOKUP(Table1[[#This Row],[SKU]],'[1]All Skus'!$A:$AJ,2,FALSE))="AKG",(VLOOKUP(Table1[[#This Row],[SKU]],'[1]All Skus'!$A:$AJ,9,FALSE)),""))</f>
        <v>adapter connector Beyerdynamic</v>
      </c>
      <c r="I178" s="18">
        <f>(IF((VLOOKUP(Table1[[#This Row],[SKU]],'[1]All Skus'!$A:$AJ,2,FALSE))="AKG",(VLOOKUP(Table1[[#This Row],[SKU]],'[1]All Skus'!$A:$AJ,10,FALSE)),""))</f>
        <v>88</v>
      </c>
      <c r="J178" s="19" t="str">
        <f>(IF((VLOOKUP(Table1[[#This Row],[SKU]],'[1]All Skus'!$A:$AJ,2,FALSE))="AKG",(VLOOKUP(Table1[[#This Row],[SKU]],'[1]All Skus'!$A:$AJ,22,FALSE)),""))</f>
        <v>n/a</v>
      </c>
      <c r="K178" s="19" t="str">
        <f>(IF((VLOOKUP(Table1[[#This Row],[SKU]],'[1]All Skus'!$A:$AJ,2,FALSE))="AKG",(VLOOKUP(Table1[[#This Row],[SKU]],'[1]All Skus'!$A:$AJ,23,FALSE)),""))</f>
        <v>TW</v>
      </c>
      <c r="L178" s="20" t="str">
        <f>HYPERLINK((IF((VLOOKUP(Table1[[#This Row],[SKU]],'[1]All Skus'!$A:$AJ,2,FALSE))="AKG",(VLOOKUP(Table1[[#This Row],[SKU]],'[1]All Skus'!$A:$AJ,24,FALSE)),"")))</f>
        <v>Compliant</v>
      </c>
    </row>
    <row r="179" spans="1:12" ht="40.799999999999997" customHeight="1" x14ac:dyDescent="0.3">
      <c r="A179" s="22" t="s">
        <v>188</v>
      </c>
      <c r="B179" s="14" t="str">
        <f>(IF((VLOOKUP(Table1[[#This Row],[SKU]],'[1]All Skus'!$A:$AJ,2,FALSE))="AKG",(VLOOKUP(Table1[[#This Row],[SKU]],'[1]All Skus'!$A:$AJ,3,FALSE)), ""))</f>
        <v>Installed</v>
      </c>
      <c r="C179" s="15" t="str">
        <f>(IF((VLOOKUP(Table1[[#This Row],[SKU]],'[1]All Skus'!$A:$AJ,2,FALSE))="AKG",(VLOOKUP(Table1[[#This Row],[SKU]],'[1]All Skus'!$A:$AJ,4,FALSE)),""))</f>
        <v xml:space="preserve">MDA7 LEC </v>
      </c>
      <c r="D179" s="15" t="str">
        <f>(IF((VLOOKUP(Table1[[#This Row],[SKU]],'[1]All Skus'!$A:$AJ,2,FALSE))="AKG",(VLOOKUP(Table1[[#This Row],[SKU]],'[1]All Skus'!$A:$AJ,5,FALSE)),""))</f>
        <v>AT510000</v>
      </c>
      <c r="E179" s="15">
        <f>(IF((VLOOKUP(Table1[[#This Row],[SKU]],'[1]All Skus'!$A:$AJ,2,FALSE))="AKG",(VLOOKUP(Table1[[#This Row],[SKU]],'[1]All Skus'!$A:$AJ,6,FALSE)),""))</f>
        <v>0</v>
      </c>
      <c r="F179" s="15">
        <f>(IF((VLOOKUP(Table1[[#This Row],[SKU]],'[1]All Skus'!$A:$AJ,2,FALSE))="AKG",(VLOOKUP(Table1[[#This Row],[SKU]],'[1]All Skus'!$A:$AJ,7,FALSE)),""))</f>
        <v>0</v>
      </c>
      <c r="G179" s="16" t="str">
        <f>(IF((VLOOKUP(Table1[[#This Row],[SKU]],'[1]All Skus'!$A:$AJ,2,FALSE))="AKG",(VLOOKUP(Table1[[#This Row],[SKU]],'[1]All Skus'!$A:$AJ,8,FALSE)),""))</f>
        <v>Microlite Accessories</v>
      </c>
      <c r="H179" s="17" t="str">
        <f>(IF((VLOOKUP(Table1[[#This Row],[SKU]],'[1]All Skus'!$A:$AJ,2,FALSE))="AKG",(VLOOKUP(Table1[[#This Row],[SKU]],'[1]All Skus'!$A:$AJ,9,FALSE)),""))</f>
        <v>adapter connector Lectrosonic</v>
      </c>
      <c r="I179" s="18">
        <f>(IF((VLOOKUP(Table1[[#This Row],[SKU]],'[1]All Skus'!$A:$AJ,2,FALSE))="AKG",(VLOOKUP(Table1[[#This Row],[SKU]],'[1]All Skus'!$A:$AJ,10,FALSE)),""))</f>
        <v>88</v>
      </c>
      <c r="J179" s="19" t="str">
        <f>(IF((VLOOKUP(Table1[[#This Row],[SKU]],'[1]All Skus'!$A:$AJ,2,FALSE))="AKG",(VLOOKUP(Table1[[#This Row],[SKU]],'[1]All Skus'!$A:$AJ,22,FALSE)),""))</f>
        <v>n/a</v>
      </c>
      <c r="K179" s="19" t="str">
        <f>(IF((VLOOKUP(Table1[[#This Row],[SKU]],'[1]All Skus'!$A:$AJ,2,FALSE))="AKG",(VLOOKUP(Table1[[#This Row],[SKU]],'[1]All Skus'!$A:$AJ,23,FALSE)),""))</f>
        <v>TW</v>
      </c>
      <c r="L179" s="20" t="str">
        <f>HYPERLINK((IF((VLOOKUP(Table1[[#This Row],[SKU]],'[1]All Skus'!$A:$AJ,2,FALSE))="AKG",(VLOOKUP(Table1[[#This Row],[SKU]],'[1]All Skus'!$A:$AJ,24,FALSE)),"")))</f>
        <v>Compliant</v>
      </c>
    </row>
    <row r="180" spans="1:12" ht="40.799999999999997" customHeight="1" x14ac:dyDescent="0.3">
      <c r="A180" s="13" t="s">
        <v>189</v>
      </c>
      <c r="B180" s="14" t="str">
        <f>(IF((VLOOKUP(Table1[[#This Row],[SKU]],'[1]All Skus'!$A:$AJ,2,FALSE))="AKG",(VLOOKUP(Table1[[#This Row],[SKU]],'[1]All Skus'!$A:$AJ,3,FALSE)), ""))</f>
        <v>Installed</v>
      </c>
      <c r="C180" s="15" t="str">
        <f>(IF((VLOOKUP(Table1[[#This Row],[SKU]],'[1]All Skus'!$A:$AJ,2,FALSE))="AKG",(VLOOKUP(Table1[[#This Row],[SKU]],'[1]All Skus'!$A:$AJ,4,FALSE)),""))</f>
        <v xml:space="preserve">H3 croco cable clip black 5 pack </v>
      </c>
      <c r="D180" s="15" t="str">
        <f>(IF((VLOOKUP(Table1[[#This Row],[SKU]],'[1]All Skus'!$A:$AJ,2,FALSE))="AKG",(VLOOKUP(Table1[[#This Row],[SKU]],'[1]All Skus'!$A:$AJ,5,FALSE)),""))</f>
        <v>AT510000</v>
      </c>
      <c r="E180" s="15">
        <f>(IF((VLOOKUP(Table1[[#This Row],[SKU]],'[1]All Skus'!$A:$AJ,2,FALSE))="AKG",(VLOOKUP(Table1[[#This Row],[SKU]],'[1]All Skus'!$A:$AJ,6,FALSE)),""))</f>
        <v>0</v>
      </c>
      <c r="F180" s="15" t="str">
        <f>(IF((VLOOKUP(Table1[[#This Row],[SKU]],'[1]All Skus'!$A:$AJ,2,FALSE))="AKG",(VLOOKUP(Table1[[#This Row],[SKU]],'[1]All Skus'!$A:$AJ,7,FALSE)),""))</f>
        <v>Limited Quantity</v>
      </c>
      <c r="G180" s="16" t="str">
        <f>(IF((VLOOKUP(Table1[[#This Row],[SKU]],'[1]All Skus'!$A:$AJ,2,FALSE))="AKG",(VLOOKUP(Table1[[#This Row],[SKU]],'[1]All Skus'!$A:$AJ,8,FALSE)),""))</f>
        <v>Microlite Accessories</v>
      </c>
      <c r="H180" s="17" t="str">
        <f>(IF((VLOOKUP(Table1[[#This Row],[SKU]],'[1]All Skus'!$A:$AJ,2,FALSE))="AKG",(VLOOKUP(Table1[[#This Row],[SKU]],'[1]All Skus'!$A:$AJ,9,FALSE)),""))</f>
        <v>cable clip, black-5 pcs</v>
      </c>
      <c r="I180" s="18">
        <f>(IF((VLOOKUP(Table1[[#This Row],[SKU]],'[1]All Skus'!$A:$AJ,2,FALSE))="AKG",(VLOOKUP(Table1[[#This Row],[SKU]],'[1]All Skus'!$A:$AJ,10,FALSE)),""))</f>
        <v>87.879599999999996</v>
      </c>
      <c r="J180" s="19" t="str">
        <f>(IF((VLOOKUP(Table1[[#This Row],[SKU]],'[1]All Skus'!$A:$AJ,2,FALSE))="AKG",(VLOOKUP(Table1[[#This Row],[SKU]],'[1]All Skus'!$A:$AJ,22,FALSE)),""))</f>
        <v>n/a</v>
      </c>
      <c r="K180" s="19" t="str">
        <f>(IF((VLOOKUP(Table1[[#This Row],[SKU]],'[1]All Skus'!$A:$AJ,2,FALSE))="AKG",(VLOOKUP(Table1[[#This Row],[SKU]],'[1]All Skus'!$A:$AJ,23,FALSE)),""))</f>
        <v>CN</v>
      </c>
      <c r="L180" s="20" t="str">
        <f>HYPERLINK((IF((VLOOKUP(Table1[[#This Row],[SKU]],'[1]All Skus'!$A:$AJ,2,FALSE))="AKG",(VLOOKUP(Table1[[#This Row],[SKU]],'[1]All Skus'!$A:$AJ,24,FALSE)),"")))</f>
        <v>Non Compliant</v>
      </c>
    </row>
    <row r="181" spans="1:12" ht="40.799999999999997" customHeight="1" x14ac:dyDescent="0.3">
      <c r="A181" s="22" t="s">
        <v>190</v>
      </c>
      <c r="B181" s="14" t="str">
        <f>(IF((VLOOKUP(Table1[[#This Row],[SKU]],'[1]All Skus'!$A:$AJ,2,FALSE))="AKG",(VLOOKUP(Table1[[#This Row],[SKU]],'[1]All Skus'!$A:$AJ,3,FALSE)), ""))</f>
        <v>Installed</v>
      </c>
      <c r="C181" s="15" t="str">
        <f>(IF((VLOOKUP(Table1[[#This Row],[SKU]],'[1]All Skus'!$A:$AJ,2,FALSE))="AKG",(VLOOKUP(Table1[[#This Row],[SKU]],'[1]All Skus'!$A:$AJ,4,FALSE)),""))</f>
        <v xml:space="preserve">MDPA Phantom Power adapter </v>
      </c>
      <c r="D181" s="15" t="str">
        <f>(IF((VLOOKUP(Table1[[#This Row],[SKU]],'[1]All Skus'!$A:$AJ,2,FALSE))="AKG",(VLOOKUP(Table1[[#This Row],[SKU]],'[1]All Skus'!$A:$AJ,5,FALSE)),""))</f>
        <v>AT510000</v>
      </c>
      <c r="E181" s="15">
        <f>(IF((VLOOKUP(Table1[[#This Row],[SKU]],'[1]All Skus'!$A:$AJ,2,FALSE))="AKG",(VLOOKUP(Table1[[#This Row],[SKU]],'[1]All Skus'!$A:$AJ,6,FALSE)),""))</f>
        <v>0</v>
      </c>
      <c r="F181" s="15">
        <f>(IF((VLOOKUP(Table1[[#This Row],[SKU]],'[1]All Skus'!$A:$AJ,2,FALSE))="AKG",(VLOOKUP(Table1[[#This Row],[SKU]],'[1]All Skus'!$A:$AJ,7,FALSE)),""))</f>
        <v>0</v>
      </c>
      <c r="G181" s="16" t="str">
        <f>(IF((VLOOKUP(Table1[[#This Row],[SKU]],'[1]All Skus'!$A:$AJ,2,FALSE))="AKG",(VLOOKUP(Table1[[#This Row],[SKU]],'[1]All Skus'!$A:$AJ,8,FALSE)),""))</f>
        <v>Microlite Accessories</v>
      </c>
      <c r="H181" s="17" t="str">
        <f>(IF((VLOOKUP(Table1[[#This Row],[SKU]],'[1]All Skus'!$A:$AJ,2,FALSE))="AKG",(VLOOKUP(Table1[[#This Row],[SKU]],'[1]All Skus'!$A:$AJ,9,FALSE)),""))</f>
        <v>phantom power adapter XLR</v>
      </c>
      <c r="I181" s="18">
        <f>(IF((VLOOKUP(Table1[[#This Row],[SKU]],'[1]All Skus'!$A:$AJ,2,FALSE))="AKG",(VLOOKUP(Table1[[#This Row],[SKU]],'[1]All Skus'!$A:$AJ,10,FALSE)),""))</f>
        <v>126.0823</v>
      </c>
      <c r="J181" s="19" t="str">
        <f>(IF((VLOOKUP(Table1[[#This Row],[SKU]],'[1]All Skus'!$A:$AJ,2,FALSE))="AKG",(VLOOKUP(Table1[[#This Row],[SKU]],'[1]All Skus'!$A:$AJ,22,FALSE)),""))</f>
        <v>n/a</v>
      </c>
      <c r="K181" s="19" t="str">
        <f>(IF((VLOOKUP(Table1[[#This Row],[SKU]],'[1]All Skus'!$A:$AJ,2,FALSE))="AKG",(VLOOKUP(Table1[[#This Row],[SKU]],'[1]All Skus'!$A:$AJ,23,FALSE)),""))</f>
        <v>TW</v>
      </c>
      <c r="L181" s="20" t="str">
        <f>HYPERLINK((IF((VLOOKUP(Table1[[#This Row],[SKU]],'[1]All Skus'!$A:$AJ,2,FALSE))="AKG",(VLOOKUP(Table1[[#This Row],[SKU]],'[1]All Skus'!$A:$AJ,24,FALSE)),"")))</f>
        <v>Compliant</v>
      </c>
    </row>
    <row r="182" spans="1:12" ht="40.799999999999997" customHeight="1" x14ac:dyDescent="0.3">
      <c r="A182" s="13" t="s">
        <v>191</v>
      </c>
      <c r="B182" s="14" t="str">
        <f>(IF((VLOOKUP(Table1[[#This Row],[SKU]],'[1]All Skus'!$A:$AJ,2,FALSE))="AKG",(VLOOKUP(Table1[[#This Row],[SKU]],'[1]All Skus'!$A:$AJ,3,FALSE)), ""))</f>
        <v>Installed</v>
      </c>
      <c r="C182" s="15" t="str">
        <f>(IF((VLOOKUP(Table1[[#This Row],[SKU]],'[1]All Skus'!$A:$AJ,2,FALSE))="AKG",(VLOOKUP(Table1[[#This Row],[SKU]],'[1]All Skus'!$A:$AJ,4,FALSE)),""))</f>
        <v xml:space="preserve">H1 magnet clip black 5 pack </v>
      </c>
      <c r="D182" s="15" t="str">
        <f>(IF((VLOOKUP(Table1[[#This Row],[SKU]],'[1]All Skus'!$A:$AJ,2,FALSE))="AKG",(VLOOKUP(Table1[[#This Row],[SKU]],'[1]All Skus'!$A:$AJ,5,FALSE)),""))</f>
        <v>AT510000</v>
      </c>
      <c r="E182" s="15">
        <f>(IF((VLOOKUP(Table1[[#This Row],[SKU]],'[1]All Skus'!$A:$AJ,2,FALSE))="AKG",(VLOOKUP(Table1[[#This Row],[SKU]],'[1]All Skus'!$A:$AJ,6,FALSE)),""))</f>
        <v>0</v>
      </c>
      <c r="F182" s="15">
        <f>(IF((VLOOKUP(Table1[[#This Row],[SKU]],'[1]All Skus'!$A:$AJ,2,FALSE))="AKG",(VLOOKUP(Table1[[#This Row],[SKU]],'[1]All Skus'!$A:$AJ,7,FALSE)),""))</f>
        <v>0</v>
      </c>
      <c r="G182" s="16" t="str">
        <f>(IF((VLOOKUP(Table1[[#This Row],[SKU]],'[1]All Skus'!$A:$AJ,2,FALSE))="AKG",(VLOOKUP(Table1[[#This Row],[SKU]],'[1]All Skus'!$A:$AJ,8,FALSE)),""))</f>
        <v>Microlite Accessories</v>
      </c>
      <c r="H182" s="17" t="str">
        <f>(IF((VLOOKUP(Table1[[#This Row],[SKU]],'[1]All Skus'!$A:$AJ,2,FALSE))="AKG",(VLOOKUP(Table1[[#This Row],[SKU]],'[1]All Skus'!$A:$AJ,9,FALSE)),""))</f>
        <v>magnet clip black -5 pcs</v>
      </c>
      <c r="I182" s="18">
        <f>(IF((VLOOKUP(Table1[[#This Row],[SKU]],'[1]All Skus'!$A:$AJ,2,FALSE))="AKG",(VLOOKUP(Table1[[#This Row],[SKU]],'[1]All Skus'!$A:$AJ,10,FALSE)),""))</f>
        <v>126.0823</v>
      </c>
      <c r="J182" s="19" t="str">
        <f>(IF((VLOOKUP(Table1[[#This Row],[SKU]],'[1]All Skus'!$A:$AJ,2,FALSE))="AKG",(VLOOKUP(Table1[[#This Row],[SKU]],'[1]All Skus'!$A:$AJ,22,FALSE)),""))</f>
        <v>n/a</v>
      </c>
      <c r="K182" s="19" t="str">
        <f>(IF((VLOOKUP(Table1[[#This Row],[SKU]],'[1]All Skus'!$A:$AJ,2,FALSE))="AKG",(VLOOKUP(Table1[[#This Row],[SKU]],'[1]All Skus'!$A:$AJ,23,FALSE)),""))</f>
        <v>TW</v>
      </c>
      <c r="L182" s="20" t="str">
        <f>HYPERLINK((IF((VLOOKUP(Table1[[#This Row],[SKU]],'[1]All Skus'!$A:$AJ,2,FALSE))="AKG",(VLOOKUP(Table1[[#This Row],[SKU]],'[1]All Skus'!$A:$AJ,24,FALSE)),"")))</f>
        <v>Compliant</v>
      </c>
    </row>
    <row r="183" spans="1:12" ht="40.799999999999997" customHeight="1" x14ac:dyDescent="0.3">
      <c r="A183" s="13" t="s">
        <v>192</v>
      </c>
      <c r="B183" s="14" t="str">
        <f>(IF((VLOOKUP(Table1[[#This Row],[SKU]],'[1]All Skus'!$A:$AJ,2,FALSE))="AKG",(VLOOKUP(Table1[[#This Row],[SKU]],'[1]All Skus'!$A:$AJ,3,FALSE)), ""))</f>
        <v>Installed</v>
      </c>
      <c r="C183" s="15" t="str">
        <f>(IF((VLOOKUP(Table1[[#This Row],[SKU]],'[1]All Skus'!$A:$AJ,2,FALSE))="AKG",(VLOOKUP(Table1[[#This Row],[SKU]],'[1]All Skus'!$A:$AJ,4,FALSE)),""))</f>
        <v xml:space="preserve">H1 magnet clip white 5 pack </v>
      </c>
      <c r="D183" s="15" t="str">
        <f>(IF((VLOOKUP(Table1[[#This Row],[SKU]],'[1]All Skus'!$A:$AJ,2,FALSE))="AKG",(VLOOKUP(Table1[[#This Row],[SKU]],'[1]All Skus'!$A:$AJ,5,FALSE)),""))</f>
        <v>AT510000</v>
      </c>
      <c r="E183" s="15">
        <f>(IF((VLOOKUP(Table1[[#This Row],[SKU]],'[1]All Skus'!$A:$AJ,2,FALSE))="AKG",(VLOOKUP(Table1[[#This Row],[SKU]],'[1]All Skus'!$A:$AJ,6,FALSE)),""))</f>
        <v>0</v>
      </c>
      <c r="F183" s="15">
        <f>(IF((VLOOKUP(Table1[[#This Row],[SKU]],'[1]All Skus'!$A:$AJ,2,FALSE))="AKG",(VLOOKUP(Table1[[#This Row],[SKU]],'[1]All Skus'!$A:$AJ,7,FALSE)),""))</f>
        <v>0</v>
      </c>
      <c r="G183" s="16" t="str">
        <f>(IF((VLOOKUP(Table1[[#This Row],[SKU]],'[1]All Skus'!$A:$AJ,2,FALSE))="AKG",(VLOOKUP(Table1[[#This Row],[SKU]],'[1]All Skus'!$A:$AJ,8,FALSE)),""))</f>
        <v>Microlite Accessories</v>
      </c>
      <c r="H183" s="17" t="str">
        <f>(IF((VLOOKUP(Table1[[#This Row],[SKU]],'[1]All Skus'!$A:$AJ,2,FALSE))="AKG",(VLOOKUP(Table1[[#This Row],[SKU]],'[1]All Skus'!$A:$AJ,9,FALSE)),""))</f>
        <v>magnet clip, white-5 pcs</v>
      </c>
      <c r="I183" s="18">
        <f>(IF((VLOOKUP(Table1[[#This Row],[SKU]],'[1]All Skus'!$A:$AJ,2,FALSE))="AKG",(VLOOKUP(Table1[[#This Row],[SKU]],'[1]All Skus'!$A:$AJ,10,FALSE)),""))</f>
        <v>126.0823</v>
      </c>
      <c r="J183" s="19" t="str">
        <f>(IF((VLOOKUP(Table1[[#This Row],[SKU]],'[1]All Skus'!$A:$AJ,2,FALSE))="AKG",(VLOOKUP(Table1[[#This Row],[SKU]],'[1]All Skus'!$A:$AJ,22,FALSE)),""))</f>
        <v>n/a</v>
      </c>
      <c r="K183" s="19" t="str">
        <f>(IF((VLOOKUP(Table1[[#This Row],[SKU]],'[1]All Skus'!$A:$AJ,2,FALSE))="AKG",(VLOOKUP(Table1[[#This Row],[SKU]],'[1]All Skus'!$A:$AJ,23,FALSE)),""))</f>
        <v>TW</v>
      </c>
      <c r="L183" s="20" t="str">
        <f>HYPERLINK((IF((VLOOKUP(Table1[[#This Row],[SKU]],'[1]All Skus'!$A:$AJ,2,FALSE))="AKG",(VLOOKUP(Table1[[#This Row],[SKU]],'[1]All Skus'!$A:$AJ,24,FALSE)),"")))</f>
        <v>Compliant</v>
      </c>
    </row>
    <row r="184" spans="1:12" ht="40.799999999999997" customHeight="1" x14ac:dyDescent="0.3">
      <c r="A184" s="13" t="s">
        <v>193</v>
      </c>
      <c r="B184" s="14" t="str">
        <f>(IF((VLOOKUP(Table1[[#This Row],[SKU]],'[1]All Skus'!$A:$AJ,2,FALSE))="AKG",(VLOOKUP(Table1[[#This Row],[SKU]],'[1]All Skus'!$A:$AJ,3,FALSE)), ""))</f>
        <v>Installed</v>
      </c>
      <c r="C184" s="15" t="str">
        <f>(IF((VLOOKUP(Table1[[#This Row],[SKU]],'[1]All Skus'!$A:$AJ,2,FALSE))="AKG",(VLOOKUP(Table1[[#This Row],[SKU]],'[1]All Skus'!$A:$AJ,4,FALSE)),""))</f>
        <v xml:space="preserve">H2 croco clip black 5 pack </v>
      </c>
      <c r="D184" s="15" t="str">
        <f>(IF((VLOOKUP(Table1[[#This Row],[SKU]],'[1]All Skus'!$A:$AJ,2,FALSE))="AKG",(VLOOKUP(Table1[[#This Row],[SKU]],'[1]All Skus'!$A:$AJ,5,FALSE)),""))</f>
        <v>AT510000</v>
      </c>
      <c r="E184" s="15">
        <f>(IF((VLOOKUP(Table1[[#This Row],[SKU]],'[1]All Skus'!$A:$AJ,2,FALSE))="AKG",(VLOOKUP(Table1[[#This Row],[SKU]],'[1]All Skus'!$A:$AJ,6,FALSE)),""))</f>
        <v>0</v>
      </c>
      <c r="F184" s="15">
        <f>(IF((VLOOKUP(Table1[[#This Row],[SKU]],'[1]All Skus'!$A:$AJ,2,FALSE))="AKG",(VLOOKUP(Table1[[#This Row],[SKU]],'[1]All Skus'!$A:$AJ,7,FALSE)),""))</f>
        <v>0</v>
      </c>
      <c r="G184" s="16" t="str">
        <f>(IF((VLOOKUP(Table1[[#This Row],[SKU]],'[1]All Skus'!$A:$AJ,2,FALSE))="AKG",(VLOOKUP(Table1[[#This Row],[SKU]],'[1]All Skus'!$A:$AJ,8,FALSE)),""))</f>
        <v>Microlite Accessories</v>
      </c>
      <c r="H184" s="17" t="str">
        <f>(IF((VLOOKUP(Table1[[#This Row],[SKU]],'[1]All Skus'!$A:$AJ,2,FALSE))="AKG",(VLOOKUP(Table1[[#This Row],[SKU]],'[1]All Skus'!$A:$AJ,9,FALSE)),""))</f>
        <v>mic clip, black-5 pcs</v>
      </c>
      <c r="I184" s="18">
        <f>(IF((VLOOKUP(Table1[[#This Row],[SKU]],'[1]All Skus'!$A:$AJ,2,FALSE))="AKG",(VLOOKUP(Table1[[#This Row],[SKU]],'[1]All Skus'!$A:$AJ,10,FALSE)),""))</f>
        <v>126.0823</v>
      </c>
      <c r="J184" s="19" t="str">
        <f>(IF((VLOOKUP(Table1[[#This Row],[SKU]],'[1]All Skus'!$A:$AJ,2,FALSE))="AKG",(VLOOKUP(Table1[[#This Row],[SKU]],'[1]All Skus'!$A:$AJ,22,FALSE)),""))</f>
        <v>n/a</v>
      </c>
      <c r="K184" s="19" t="str">
        <f>(IF((VLOOKUP(Table1[[#This Row],[SKU]],'[1]All Skus'!$A:$AJ,2,FALSE))="AKG",(VLOOKUP(Table1[[#This Row],[SKU]],'[1]All Skus'!$A:$AJ,23,FALSE)),""))</f>
        <v>TW</v>
      </c>
      <c r="L184" s="20" t="str">
        <f>HYPERLINK((IF((VLOOKUP(Table1[[#This Row],[SKU]],'[1]All Skus'!$A:$AJ,2,FALSE))="AKG",(VLOOKUP(Table1[[#This Row],[SKU]],'[1]All Skus'!$A:$AJ,24,FALSE)),"")))</f>
        <v>Compliant</v>
      </c>
    </row>
    <row r="185" spans="1:12" ht="40.799999999999997" customHeight="1" x14ac:dyDescent="0.3">
      <c r="A185" s="13" t="s">
        <v>194</v>
      </c>
      <c r="B185" s="14" t="str">
        <f>(IF((VLOOKUP(Table1[[#This Row],[SKU]],'[1]All Skus'!$A:$AJ,2,FALSE))="AKG",(VLOOKUP(Table1[[#This Row],[SKU]],'[1]All Skus'!$A:$AJ,3,FALSE)), ""))</f>
        <v>Installed</v>
      </c>
      <c r="C185" s="15" t="str">
        <f>(IF((VLOOKUP(Table1[[#This Row],[SKU]],'[1]All Skus'!$A:$AJ,2,FALSE))="AKG",(VLOOKUP(Table1[[#This Row],[SKU]],'[1]All Skus'!$A:$AJ,4,FALSE)),""))</f>
        <v xml:space="preserve">H2 croco clip white 5 pack </v>
      </c>
      <c r="D185" s="15" t="str">
        <f>(IF((VLOOKUP(Table1[[#This Row],[SKU]],'[1]All Skus'!$A:$AJ,2,FALSE))="AKG",(VLOOKUP(Table1[[#This Row],[SKU]],'[1]All Skus'!$A:$AJ,5,FALSE)),""))</f>
        <v>AT510000</v>
      </c>
      <c r="E185" s="15">
        <f>(IF((VLOOKUP(Table1[[#This Row],[SKU]],'[1]All Skus'!$A:$AJ,2,FALSE))="AKG",(VLOOKUP(Table1[[#This Row],[SKU]],'[1]All Skus'!$A:$AJ,6,FALSE)),""))</f>
        <v>0</v>
      </c>
      <c r="F185" s="15">
        <f>(IF((VLOOKUP(Table1[[#This Row],[SKU]],'[1]All Skus'!$A:$AJ,2,FALSE))="AKG",(VLOOKUP(Table1[[#This Row],[SKU]],'[1]All Skus'!$A:$AJ,7,FALSE)),""))</f>
        <v>0</v>
      </c>
      <c r="G185" s="16" t="str">
        <f>(IF((VLOOKUP(Table1[[#This Row],[SKU]],'[1]All Skus'!$A:$AJ,2,FALSE))="AKG",(VLOOKUP(Table1[[#This Row],[SKU]],'[1]All Skus'!$A:$AJ,8,FALSE)),""))</f>
        <v>Microlite Accessories</v>
      </c>
      <c r="H185" s="17" t="str">
        <f>(IF((VLOOKUP(Table1[[#This Row],[SKU]],'[1]All Skus'!$A:$AJ,2,FALSE))="AKG",(VLOOKUP(Table1[[#This Row],[SKU]],'[1]All Skus'!$A:$AJ,9,FALSE)),""))</f>
        <v>mic clip, white-5 pcs</v>
      </c>
      <c r="I185" s="18">
        <f>(IF((VLOOKUP(Table1[[#This Row],[SKU]],'[1]All Skus'!$A:$AJ,2,FALSE))="AKG",(VLOOKUP(Table1[[#This Row],[SKU]],'[1]All Skus'!$A:$AJ,10,FALSE)),""))</f>
        <v>126.0823</v>
      </c>
      <c r="J185" s="19" t="str">
        <f>(IF((VLOOKUP(Table1[[#This Row],[SKU]],'[1]All Skus'!$A:$AJ,2,FALSE))="AKG",(VLOOKUP(Table1[[#This Row],[SKU]],'[1]All Skus'!$A:$AJ,22,FALSE)),""))</f>
        <v>n/a</v>
      </c>
      <c r="K185" s="19" t="str">
        <f>(IF((VLOOKUP(Table1[[#This Row],[SKU]],'[1]All Skus'!$A:$AJ,2,FALSE))="AKG",(VLOOKUP(Table1[[#This Row],[SKU]],'[1]All Skus'!$A:$AJ,23,FALSE)),""))</f>
        <v>TW</v>
      </c>
      <c r="L185" s="20" t="str">
        <f>HYPERLINK((IF((VLOOKUP(Table1[[#This Row],[SKU]],'[1]All Skus'!$A:$AJ,2,FALSE))="AKG",(VLOOKUP(Table1[[#This Row],[SKU]],'[1]All Skus'!$A:$AJ,24,FALSE)),"")))</f>
        <v>Compliant</v>
      </c>
    </row>
    <row r="186" spans="1:12" ht="40.799999999999997" customHeight="1" x14ac:dyDescent="0.3">
      <c r="A186" s="13" t="s">
        <v>195</v>
      </c>
      <c r="B186" s="14" t="str">
        <f>(IF((VLOOKUP(Table1[[#This Row],[SKU]],'[1]All Skus'!$A:$AJ,2,FALSE))="AKG",(VLOOKUP(Table1[[#This Row],[SKU]],'[1]All Skus'!$A:$AJ,3,FALSE)), ""))</f>
        <v>Installed</v>
      </c>
      <c r="C186" s="15" t="str">
        <f>(IF((VLOOKUP(Table1[[#This Row],[SKU]],'[1]All Skus'!$A:$AJ,2,FALSE))="AKG",(VLOOKUP(Table1[[#This Row],[SKU]],'[1]All Skus'!$A:$AJ,4,FALSE)),""))</f>
        <v>MUP82 10 pack</v>
      </c>
      <c r="D186" s="15" t="str">
        <f>(IF((VLOOKUP(Table1[[#This Row],[SKU]],'[1]All Skus'!$A:$AJ,2,FALSE))="AKG",(VLOOKUP(Table1[[#This Row],[SKU]],'[1]All Skus'!$A:$AJ,5,FALSE)),""))</f>
        <v>AT510000</v>
      </c>
      <c r="E186" s="15">
        <f>(IF((VLOOKUP(Table1[[#This Row],[SKU]],'[1]All Skus'!$A:$AJ,2,FALSE))="AKG",(VLOOKUP(Table1[[#This Row],[SKU]],'[1]All Skus'!$A:$AJ,6,FALSE)),""))</f>
        <v>0</v>
      </c>
      <c r="F186" s="15">
        <f>(IF((VLOOKUP(Table1[[#This Row],[SKU]],'[1]All Skus'!$A:$AJ,2,FALSE))="AKG",(VLOOKUP(Table1[[#This Row],[SKU]],'[1]All Skus'!$A:$AJ,7,FALSE)),""))</f>
        <v>0</v>
      </c>
      <c r="G186" s="16" t="str">
        <f>(IF((VLOOKUP(Table1[[#This Row],[SKU]],'[1]All Skus'!$A:$AJ,2,FALSE))="AKG",(VLOOKUP(Table1[[#This Row],[SKU]],'[1]All Skus'!$A:$AJ,8,FALSE)),""))</f>
        <v>Microlite Accessories</v>
      </c>
      <c r="H186" s="17" t="str">
        <f>(IF((VLOOKUP(Table1[[#This Row],[SKU]],'[1]All Skus'!$A:$AJ,2,FALSE))="AKG",(VLOOKUP(Table1[[#This Row],[SKU]],'[1]All Skus'!$A:$AJ,9,FALSE)),""))</f>
        <v>make up protector 10 pack</v>
      </c>
      <c r="I186" s="18">
        <f>(IF((VLOOKUP(Table1[[#This Row],[SKU]],'[1]All Skus'!$A:$AJ,2,FALSE))="AKG",(VLOOKUP(Table1[[#This Row],[SKU]],'[1]All Skus'!$A:$AJ,10,FALSE)),""))</f>
        <v>36.9358</v>
      </c>
      <c r="J186" s="19" t="str">
        <f>(IF((VLOOKUP(Table1[[#This Row],[SKU]],'[1]All Skus'!$A:$AJ,2,FALSE))="AKG",(VLOOKUP(Table1[[#This Row],[SKU]],'[1]All Skus'!$A:$AJ,22,FALSE)),""))</f>
        <v>n/a</v>
      </c>
      <c r="K186" s="19" t="str">
        <f>(IF((VLOOKUP(Table1[[#This Row],[SKU]],'[1]All Skus'!$A:$AJ,2,FALSE))="AKG",(VLOOKUP(Table1[[#This Row],[SKU]],'[1]All Skus'!$A:$AJ,23,FALSE)),""))</f>
        <v>TW</v>
      </c>
      <c r="L186" s="20" t="str">
        <f>HYPERLINK((IF((VLOOKUP(Table1[[#This Row],[SKU]],'[1]All Skus'!$A:$AJ,2,FALSE))="AKG",(VLOOKUP(Table1[[#This Row],[SKU]],'[1]All Skus'!$A:$AJ,24,FALSE)),"")))</f>
        <v>Compliant</v>
      </c>
    </row>
    <row r="187" spans="1:12" ht="40.799999999999997" customHeight="1" x14ac:dyDescent="0.3">
      <c r="A187" s="13" t="s">
        <v>196</v>
      </c>
      <c r="B187" s="14" t="str">
        <f>(IF((VLOOKUP(Table1[[#This Row],[SKU]],'[1]All Skus'!$A:$AJ,2,FALSE))="AKG",(VLOOKUP(Table1[[#This Row],[SKU]],'[1]All Skus'!$A:$AJ,3,FALSE)), ""))</f>
        <v>Installed</v>
      </c>
      <c r="C187" s="15" t="str">
        <f>(IF((VLOOKUP(Table1[[#This Row],[SKU]],'[1]All Skus'!$A:$AJ,2,FALSE))="AKG",(VLOOKUP(Table1[[#This Row],[SKU]],'[1]All Skus'!$A:$AJ,4,FALSE)),""))</f>
        <v xml:space="preserve">MUP81 10 pack </v>
      </c>
      <c r="D187" s="15" t="str">
        <f>(IF((VLOOKUP(Table1[[#This Row],[SKU]],'[1]All Skus'!$A:$AJ,2,FALSE))="AKG",(VLOOKUP(Table1[[#This Row],[SKU]],'[1]All Skus'!$A:$AJ,5,FALSE)),""))</f>
        <v>AT510000</v>
      </c>
      <c r="E187" s="15">
        <f>(IF((VLOOKUP(Table1[[#This Row],[SKU]],'[1]All Skus'!$A:$AJ,2,FALSE))="AKG",(VLOOKUP(Table1[[#This Row],[SKU]],'[1]All Skus'!$A:$AJ,6,FALSE)),""))</f>
        <v>0</v>
      </c>
      <c r="F187" s="15">
        <f>(IF((VLOOKUP(Table1[[#This Row],[SKU]],'[1]All Skus'!$A:$AJ,2,FALSE))="AKG",(VLOOKUP(Table1[[#This Row],[SKU]],'[1]All Skus'!$A:$AJ,7,FALSE)),""))</f>
        <v>0</v>
      </c>
      <c r="G187" s="16" t="str">
        <f>(IF((VLOOKUP(Table1[[#This Row],[SKU]],'[1]All Skus'!$A:$AJ,2,FALSE))="AKG",(VLOOKUP(Table1[[#This Row],[SKU]],'[1]All Skus'!$A:$AJ,8,FALSE)),""))</f>
        <v>Microlite Accessories</v>
      </c>
      <c r="H187" s="17" t="str">
        <f>(IF((VLOOKUP(Table1[[#This Row],[SKU]],'[1]All Skus'!$A:$AJ,2,FALSE))="AKG",(VLOOKUP(Table1[[#This Row],[SKU]],'[1]All Skus'!$A:$AJ,9,FALSE)),""))</f>
        <v>make up protector 10 pack</v>
      </c>
      <c r="I187" s="18">
        <f>(IF((VLOOKUP(Table1[[#This Row],[SKU]],'[1]All Skus'!$A:$AJ,2,FALSE))="AKG",(VLOOKUP(Table1[[#This Row],[SKU]],'[1]All Skus'!$A:$AJ,10,FALSE)),""))</f>
        <v>36.9358</v>
      </c>
      <c r="J187" s="19" t="str">
        <f>(IF((VLOOKUP(Table1[[#This Row],[SKU]],'[1]All Skus'!$A:$AJ,2,FALSE))="AKG",(VLOOKUP(Table1[[#This Row],[SKU]],'[1]All Skus'!$A:$AJ,22,FALSE)),""))</f>
        <v>n/a</v>
      </c>
      <c r="K187" s="19" t="str">
        <f>(IF((VLOOKUP(Table1[[#This Row],[SKU]],'[1]All Skus'!$A:$AJ,2,FALSE))="AKG",(VLOOKUP(Table1[[#This Row],[SKU]],'[1]All Skus'!$A:$AJ,23,FALSE)),""))</f>
        <v>TW</v>
      </c>
      <c r="L187" s="20" t="str">
        <f>HYPERLINK((IF((VLOOKUP(Table1[[#This Row],[SKU]],'[1]All Skus'!$A:$AJ,2,FALSE))="AKG",(VLOOKUP(Table1[[#This Row],[SKU]],'[1]All Skus'!$A:$AJ,24,FALSE)),"")))</f>
        <v>Compliant</v>
      </c>
    </row>
    <row r="188" spans="1:12" ht="40.799999999999997" customHeight="1" x14ac:dyDescent="0.3">
      <c r="A188" s="13" t="s">
        <v>197</v>
      </c>
      <c r="B188" s="14" t="str">
        <f>(IF((VLOOKUP(Table1[[#This Row],[SKU]],'[1]All Skus'!$A:$AJ,2,FALSE))="AKG",(VLOOKUP(Table1[[#This Row],[SKU]],'[1]All Skus'!$A:$AJ,3,FALSE)), ""))</f>
        <v>Accessories</v>
      </c>
      <c r="C188" s="15" t="str">
        <f>(IF((VLOOKUP(Table1[[#This Row],[SKU]],'[1]All Skus'!$A:$AJ,2,FALSE))="AKG",(VLOOKUP(Table1[[#This Row],[SKU]],'[1]All Skus'!$A:$AJ,4,FALSE)),""))</f>
        <v>RMU40 PRO UPGRADE ***</v>
      </c>
      <c r="D188" s="15" t="str">
        <f>(IF((VLOOKUP(Table1[[#This Row],[SKU]],'[1]All Skus'!$A:$AJ,2,FALSE))="AKG",(VLOOKUP(Table1[[#This Row],[SKU]],'[1]All Skus'!$A:$AJ,5,FALSE)),""))</f>
        <v>JBL025</v>
      </c>
      <c r="E188" s="15">
        <f>(IF((VLOOKUP(Table1[[#This Row],[SKU]],'[1]All Skus'!$A:$AJ,2,FALSE))="AKG",(VLOOKUP(Table1[[#This Row],[SKU]],'[1]All Skus'!$A:$AJ,6,FALSE)),""))</f>
        <v>0</v>
      </c>
      <c r="F188" s="15">
        <f>(IF((VLOOKUP(Table1[[#This Row],[SKU]],'[1]All Skus'!$A:$AJ,2,FALSE))="AKG",(VLOOKUP(Table1[[#This Row],[SKU]],'[1]All Skus'!$A:$AJ,7,FALSE)),""))</f>
        <v>0</v>
      </c>
      <c r="G188" s="16" t="str">
        <f>(IF((VLOOKUP(Table1[[#This Row],[SKU]],'[1]All Skus'!$A:$AJ,2,FALSE))="AKG",(VLOOKUP(Table1[[#This Row],[SKU]],'[1]All Skus'!$A:$AJ,8,FALSE)),""))</f>
        <v>Accessories</v>
      </c>
      <c r="H188" s="17" t="str">
        <f>(IF((VLOOKUP(Table1[[#This Row],[SKU]],'[1]All Skus'!$A:$AJ,2,FALSE))="AKG",(VLOOKUP(Table1[[#This Row],[SKU]],'[1]All Skus'!$A:$AJ,9,FALSE)),""))</f>
        <v>Rack mount kit for Perception Wireless 45, 450, 470, DMS70 Dual (DSR70 Q receiver has its own rack-brackets included)</v>
      </c>
      <c r="I188" s="18">
        <f>(IF((VLOOKUP(Table1[[#This Row],[SKU]],'[1]All Skus'!$A:$AJ,2,FALSE))="AKG",(VLOOKUP(Table1[[#This Row],[SKU]],'[1]All Skus'!$A:$AJ,10,FALSE)),""))</f>
        <v>37.396049999999995</v>
      </c>
      <c r="J188" s="19">
        <f>(IF((VLOOKUP(Table1[[#This Row],[SKU]],'[1]All Skus'!$A:$AJ,2,FALSE))="AKG",(VLOOKUP(Table1[[#This Row],[SKU]],'[1]All Skus'!$A:$AJ,22,FALSE)),""))</f>
        <v>2.8</v>
      </c>
      <c r="K188" s="19" t="str">
        <f>(IF((VLOOKUP(Table1[[#This Row],[SKU]],'[1]All Skus'!$A:$AJ,2,FALSE))="AKG",(VLOOKUP(Table1[[#This Row],[SKU]],'[1]All Skus'!$A:$AJ,23,FALSE)),""))</f>
        <v>CN</v>
      </c>
      <c r="L188" s="20" t="str">
        <f>HYPERLINK((IF((VLOOKUP(Table1[[#This Row],[SKU]],'[1]All Skus'!$A:$AJ,2,FALSE))="AKG",(VLOOKUP(Table1[[#This Row],[SKU]],'[1]All Skus'!$A:$AJ,24,FALSE)),"")))</f>
        <v>Non Compliant</v>
      </c>
    </row>
    <row r="189" spans="1:12" ht="40.799999999999997" customHeight="1" x14ac:dyDescent="0.3">
      <c r="A189" s="22" t="s">
        <v>198</v>
      </c>
      <c r="B189" s="14" t="str">
        <f>(IF((VLOOKUP(Table1[[#This Row],[SKU]],'[1]All Skus'!$A:$AJ,2,FALSE))="AKG",(VLOOKUP(Table1[[#This Row],[SKU]],'[1]All Skus'!$A:$AJ,3,FALSE)), ""))</f>
        <v>Accessories</v>
      </c>
      <c r="C189" s="15" t="str">
        <f>(IF((VLOOKUP(Table1[[#This Row],[SKU]],'[1]All Skus'!$A:$AJ,2,FALSE))="AKG",(VLOOKUP(Table1[[#This Row],[SKU]],'[1]All Skus'!$A:$AJ,4,FALSE)),""))</f>
        <v>MK HS MiniJack</v>
      </c>
      <c r="D189" s="15" t="str">
        <f>(IF((VLOOKUP(Table1[[#This Row],[SKU]],'[1]All Skus'!$A:$AJ,2,FALSE))="AKG",(VLOOKUP(Table1[[#This Row],[SKU]],'[1]All Skus'!$A:$AJ,5,FALSE)),""))</f>
        <v>AT210030</v>
      </c>
      <c r="E189" s="15">
        <f>(IF((VLOOKUP(Table1[[#This Row],[SKU]],'[1]All Skus'!$A:$AJ,2,FALSE))="AKG",(VLOOKUP(Table1[[#This Row],[SKU]],'[1]All Skus'!$A:$AJ,6,FALSE)),""))</f>
        <v>0</v>
      </c>
      <c r="F189" s="15">
        <f>(IF((VLOOKUP(Table1[[#This Row],[SKU]],'[1]All Skus'!$A:$AJ,2,FALSE))="AKG",(VLOOKUP(Table1[[#This Row],[SKU]],'[1]All Skus'!$A:$AJ,7,FALSE)),""))</f>
        <v>0</v>
      </c>
      <c r="G189" s="16" t="str">
        <f>(IF((VLOOKUP(Table1[[#This Row],[SKU]],'[1]All Skus'!$A:$AJ,2,FALSE))="AKG",(VLOOKUP(Table1[[#This Row],[SKU]],'[1]All Skus'!$A:$AJ,8,FALSE)),""))</f>
        <v>Cable</v>
      </c>
      <c r="H189" s="17" t="str">
        <f>(IF((VLOOKUP(Table1[[#This Row],[SKU]],'[1]All Skus'!$A:$AJ,2,FALSE))="AKG",(VLOOKUP(Table1[[#This Row],[SKU]],'[1]All Skus'!$A:$AJ,9,FALSE)),""))</f>
        <v>Headset cable for PC, Conferencing (1/8"mini jack, 1/8"mini jack)</v>
      </c>
      <c r="I189" s="18">
        <f>(IF((VLOOKUP(Table1[[#This Row],[SKU]],'[1]All Skus'!$A:$AJ,2,FALSE))="AKG",(VLOOKUP(Table1[[#This Row],[SKU]],'[1]All Skus'!$A:$AJ,10,FALSE)),""))</f>
        <v>43.436099999999996</v>
      </c>
      <c r="J189" s="19">
        <f>(IF((VLOOKUP(Table1[[#This Row],[SKU]],'[1]All Skus'!$A:$AJ,2,FALSE))="AKG",(VLOOKUP(Table1[[#This Row],[SKU]],'[1]All Skus'!$A:$AJ,22,FALSE)),""))</f>
        <v>0.8</v>
      </c>
      <c r="K189" s="19" t="str">
        <f>(IF((VLOOKUP(Table1[[#This Row],[SKU]],'[1]All Skus'!$A:$AJ,2,FALSE))="AKG",(VLOOKUP(Table1[[#This Row],[SKU]],'[1]All Skus'!$A:$AJ,23,FALSE)),""))</f>
        <v>CN</v>
      </c>
      <c r="L189" s="20" t="str">
        <f>HYPERLINK((IF((VLOOKUP(Table1[[#This Row],[SKU]],'[1]All Skus'!$A:$AJ,2,FALSE))="AKG",(VLOOKUP(Table1[[#This Row],[SKU]],'[1]All Skus'!$A:$AJ,24,FALSE)),"")))</f>
        <v>Non Compliant</v>
      </c>
    </row>
    <row r="190" spans="1:12" ht="40.799999999999997" customHeight="1" x14ac:dyDescent="0.3">
      <c r="A190" s="22" t="s">
        <v>199</v>
      </c>
      <c r="B190" s="14" t="str">
        <f>(IF((VLOOKUP(Table1[[#This Row],[SKU]],'[1]All Skus'!$A:$AJ,2,FALSE))="AKG",(VLOOKUP(Table1[[#This Row],[SKU]],'[1]All Skus'!$A:$AJ,3,FALSE)), ""))</f>
        <v>Accessories</v>
      </c>
      <c r="C190" s="15" t="str">
        <f>(IF((VLOOKUP(Table1[[#This Row],[SKU]],'[1]All Skus'!$A:$AJ,2,FALSE))="AKG",(VLOOKUP(Table1[[#This Row],[SKU]],'[1]All Skus'!$A:$AJ,4,FALSE)),""))</f>
        <v>SA60</v>
      </c>
      <c r="D190" s="15" t="str">
        <f>(IF((VLOOKUP(Table1[[#This Row],[SKU]],'[1]All Skus'!$A:$AJ,2,FALSE))="AKG",(VLOOKUP(Table1[[#This Row],[SKU]],'[1]All Skus'!$A:$AJ,5,FALSE)),""))</f>
        <v>AT510000</v>
      </c>
      <c r="E190" s="15">
        <f>(IF((VLOOKUP(Table1[[#This Row],[SKU]],'[1]All Skus'!$A:$AJ,2,FALSE))="AKG",(VLOOKUP(Table1[[#This Row],[SKU]],'[1]All Skus'!$A:$AJ,6,FALSE)),""))</f>
        <v>0</v>
      </c>
      <c r="F190" s="15">
        <f>(IF((VLOOKUP(Table1[[#This Row],[SKU]],'[1]All Skus'!$A:$AJ,2,FALSE))="AKG",(VLOOKUP(Table1[[#This Row],[SKU]],'[1]All Skus'!$A:$AJ,7,FALSE)),""))</f>
        <v>0</v>
      </c>
      <c r="G190" s="16" t="str">
        <f>(IF((VLOOKUP(Table1[[#This Row],[SKU]],'[1]All Skus'!$A:$AJ,2,FALSE))="AKG",(VLOOKUP(Table1[[#This Row],[SKU]],'[1]All Skus'!$A:$AJ,8,FALSE)),""))</f>
        <v>Accessories</v>
      </c>
      <c r="H190" s="17" t="str">
        <f>(IF((VLOOKUP(Table1[[#This Row],[SKU]],'[1]All Skus'!$A:$AJ,2,FALSE))="AKG",(VLOOKUP(Table1[[#This Row],[SKU]],'[1]All Skus'!$A:$AJ,9,FALSE)),""))</f>
        <v>Stand adapter for straight shaft mics &amp; GN*E*</v>
      </c>
      <c r="I190" s="18">
        <f>(IF((VLOOKUP(Table1[[#This Row],[SKU]],'[1]All Skus'!$A:$AJ,2,FALSE))="AKG",(VLOOKUP(Table1[[#This Row],[SKU]],'[1]All Skus'!$A:$AJ,10,FALSE)),""))</f>
        <v>33.778049999999993</v>
      </c>
      <c r="J190" s="19">
        <f>(IF((VLOOKUP(Table1[[#This Row],[SKU]],'[1]All Skus'!$A:$AJ,2,FALSE))="AKG",(VLOOKUP(Table1[[#This Row],[SKU]],'[1]All Skus'!$A:$AJ,22,FALSE)),""))</f>
        <v>7</v>
      </c>
      <c r="K190" s="19" t="str">
        <f>(IF((VLOOKUP(Table1[[#This Row],[SKU]],'[1]All Skus'!$A:$AJ,2,FALSE))="AKG",(VLOOKUP(Table1[[#This Row],[SKU]],'[1]All Skus'!$A:$AJ,23,FALSE)),""))</f>
        <v>AT</v>
      </c>
      <c r="L190" s="20" t="str">
        <f>HYPERLINK((IF((VLOOKUP(Table1[[#This Row],[SKU]],'[1]All Skus'!$A:$AJ,2,FALSE))="AKG",(VLOOKUP(Table1[[#This Row],[SKU]],'[1]All Skus'!$A:$AJ,24,FALSE)),"")))</f>
        <v>Compliant</v>
      </c>
    </row>
    <row r="191" spans="1:12" ht="40.799999999999997" customHeight="1" x14ac:dyDescent="0.3">
      <c r="A191" s="22" t="s">
        <v>200</v>
      </c>
      <c r="B191" s="14" t="str">
        <f>(IF((VLOOKUP(Table1[[#This Row],[SKU]],'[1]All Skus'!$A:$AJ,2,FALSE))="AKG",(VLOOKUP(Table1[[#This Row],[SKU]],'[1]All Skus'!$A:$AJ,3,FALSE)), ""))</f>
        <v>Accessories</v>
      </c>
      <c r="C191" s="15" t="str">
        <f>(IF((VLOOKUP(Table1[[#This Row],[SKU]],'[1]All Skus'!$A:$AJ,2,FALSE))="AKG",(VLOOKUP(Table1[[#This Row],[SKU]],'[1]All Skus'!$A:$AJ,4,FALSE)),""))</f>
        <v>SA63</v>
      </c>
      <c r="D191" s="15" t="str">
        <f>(IF((VLOOKUP(Table1[[#This Row],[SKU]],'[1]All Skus'!$A:$AJ,2,FALSE))="AKG",(VLOOKUP(Table1[[#This Row],[SKU]],'[1]All Skus'!$A:$AJ,5,FALSE)),""))</f>
        <v>AT410090</v>
      </c>
      <c r="E191" s="15">
        <f>(IF((VLOOKUP(Table1[[#This Row],[SKU]],'[1]All Skus'!$A:$AJ,2,FALSE))="AKG",(VLOOKUP(Table1[[#This Row],[SKU]],'[1]All Skus'!$A:$AJ,6,FALSE)),""))</f>
        <v>0</v>
      </c>
      <c r="F191" s="15">
        <f>(IF((VLOOKUP(Table1[[#This Row],[SKU]],'[1]All Skus'!$A:$AJ,2,FALSE))="AKG",(VLOOKUP(Table1[[#This Row],[SKU]],'[1]All Skus'!$A:$AJ,7,FALSE)),""))</f>
        <v>0</v>
      </c>
      <c r="G191" s="16" t="str">
        <f>(IF((VLOOKUP(Table1[[#This Row],[SKU]],'[1]All Skus'!$A:$AJ,2,FALSE))="AKG",(VLOOKUP(Table1[[#This Row],[SKU]],'[1]All Skus'!$A:$AJ,8,FALSE)),""))</f>
        <v>Accessories</v>
      </c>
      <c r="H191" s="17" t="str">
        <f>(IF((VLOOKUP(Table1[[#This Row],[SKU]],'[1]All Skus'!$A:$AJ,2,FALSE))="AKG",(VLOOKUP(Table1[[#This Row],[SKU]],'[1]All Skus'!$A:$AJ,9,FALSE)),""))</f>
        <v>Stand adapter for C 1000 S incl. LED and/or WMS handheld transmitters</v>
      </c>
      <c r="I191" s="18">
        <f>(IF((VLOOKUP(Table1[[#This Row],[SKU]],'[1]All Skus'!$A:$AJ,2,FALSE))="AKG",(VLOOKUP(Table1[[#This Row],[SKU]],'[1]All Skus'!$A:$AJ,10,FALSE)),""))</f>
        <v>42.2301</v>
      </c>
      <c r="J191" s="19">
        <f>(IF((VLOOKUP(Table1[[#This Row],[SKU]],'[1]All Skus'!$A:$AJ,2,FALSE))="AKG",(VLOOKUP(Table1[[#This Row],[SKU]],'[1]All Skus'!$A:$AJ,22,FALSE)),""))</f>
        <v>7</v>
      </c>
      <c r="K191" s="19" t="str">
        <f>(IF((VLOOKUP(Table1[[#This Row],[SKU]],'[1]All Skus'!$A:$AJ,2,FALSE))="AKG",(VLOOKUP(Table1[[#This Row],[SKU]],'[1]All Skus'!$A:$AJ,23,FALSE)),""))</f>
        <v>AT</v>
      </c>
      <c r="L191" s="20" t="str">
        <f>HYPERLINK((IF((VLOOKUP(Table1[[#This Row],[SKU]],'[1]All Skus'!$A:$AJ,2,FALSE))="AKG",(VLOOKUP(Table1[[#This Row],[SKU]],'[1]All Skus'!$A:$AJ,24,FALSE)),"")))</f>
        <v>Compliant</v>
      </c>
    </row>
    <row r="192" spans="1:12" ht="40.799999999999997" customHeight="1" x14ac:dyDescent="0.3">
      <c r="A192" s="22" t="s">
        <v>201</v>
      </c>
      <c r="B192" s="14" t="str">
        <f>(IF((VLOOKUP(Table1[[#This Row],[SKU]],'[1]All Skus'!$A:$AJ,2,FALSE))="AKG",(VLOOKUP(Table1[[#This Row],[SKU]],'[1]All Skus'!$A:$AJ,3,FALSE)), ""))</f>
        <v>Accessories</v>
      </c>
      <c r="C192" s="15" t="str">
        <f>(IF((VLOOKUP(Table1[[#This Row],[SKU]],'[1]All Skus'!$A:$AJ,2,FALSE))="AKG",(VLOOKUP(Table1[[#This Row],[SKU]],'[1]All Skus'!$A:$AJ,4,FALSE)),""))</f>
        <v>H50</v>
      </c>
      <c r="D192" s="15" t="str">
        <f>(IF((VLOOKUP(Table1[[#This Row],[SKU]],'[1]All Skus'!$A:$AJ,2,FALSE))="AKG",(VLOOKUP(Table1[[#This Row],[SKU]],'[1]All Skus'!$A:$AJ,5,FALSE)),""))</f>
        <v>AT210090</v>
      </c>
      <c r="E192" s="15">
        <f>(IF((VLOOKUP(Table1[[#This Row],[SKU]],'[1]All Skus'!$A:$AJ,2,FALSE))="AKG",(VLOOKUP(Table1[[#This Row],[SKU]],'[1]All Skus'!$A:$AJ,6,FALSE)),""))</f>
        <v>0</v>
      </c>
      <c r="F192" s="15">
        <f>(IF((VLOOKUP(Table1[[#This Row],[SKU]],'[1]All Skus'!$A:$AJ,2,FALSE))="AKG",(VLOOKUP(Table1[[#This Row],[SKU]],'[1]All Skus'!$A:$AJ,7,FALSE)),""))</f>
        <v>0</v>
      </c>
      <c r="G192" s="16" t="str">
        <f>(IF((VLOOKUP(Table1[[#This Row],[SKU]],'[1]All Skus'!$A:$AJ,2,FALSE))="AKG",(VLOOKUP(Table1[[#This Row],[SKU]],'[1]All Skus'!$A:$AJ,8,FALSE)),""))</f>
        <v>Accessories</v>
      </c>
      <c r="H192" s="17" t="str">
        <f>(IF((VLOOKUP(Table1[[#This Row],[SKU]],'[1]All Skus'!$A:$AJ,2,FALSE))="AKG",(VLOOKUP(Table1[[#This Row],[SKU]],'[1]All Skus'!$A:$AJ,9,FALSE)),""))</f>
        <v>Stereo bar</v>
      </c>
      <c r="I192" s="18">
        <f>(IF((VLOOKUP(Table1[[#This Row],[SKU]],'[1]All Skus'!$A:$AJ,2,FALSE))="AKG",(VLOOKUP(Table1[[#This Row],[SKU]],'[1]All Skus'!$A:$AJ,10,FALSE)),""))</f>
        <v>34.984049999999996</v>
      </c>
      <c r="J192" s="19" t="str">
        <f>(IF((VLOOKUP(Table1[[#This Row],[SKU]],'[1]All Skus'!$A:$AJ,2,FALSE))="AKG",(VLOOKUP(Table1[[#This Row],[SKU]],'[1]All Skus'!$A:$AJ,22,FALSE)),""))</f>
        <v>n/a</v>
      </c>
      <c r="K192" s="19" t="str">
        <f>(IF((VLOOKUP(Table1[[#This Row],[SKU]],'[1]All Skus'!$A:$AJ,2,FALSE))="AKG",(VLOOKUP(Table1[[#This Row],[SKU]],'[1]All Skus'!$A:$AJ,23,FALSE)),""))</f>
        <v>DE</v>
      </c>
      <c r="L192" s="20" t="str">
        <f>HYPERLINK((IF((VLOOKUP(Table1[[#This Row],[SKU]],'[1]All Skus'!$A:$AJ,2,FALSE))="AKG",(VLOOKUP(Table1[[#This Row],[SKU]],'[1]All Skus'!$A:$AJ,24,FALSE)),"")))</f>
        <v>Compliant</v>
      </c>
    </row>
    <row r="193" spans="1:12" ht="40.799999999999997" customHeight="1" x14ac:dyDescent="0.3">
      <c r="A193" s="22" t="s">
        <v>202</v>
      </c>
      <c r="B193" s="14" t="str">
        <f>(IF((VLOOKUP(Table1[[#This Row],[SKU]],'[1]All Skus'!$A:$AJ,2,FALSE))="AKG",(VLOOKUP(Table1[[#This Row],[SKU]],'[1]All Skus'!$A:$AJ,3,FALSE)), ""))</f>
        <v>Accessories</v>
      </c>
      <c r="C193" s="15" t="str">
        <f>(IF((VLOOKUP(Table1[[#This Row],[SKU]],'[1]All Skus'!$A:$AJ,2,FALSE))="AKG",(VLOOKUP(Table1[[#This Row],[SKU]],'[1]All Skus'!$A:$AJ,4,FALSE)),""))</f>
        <v>EK300</v>
      </c>
      <c r="D193" s="15" t="str">
        <f>(IF((VLOOKUP(Table1[[#This Row],[SKU]],'[1]All Skus'!$A:$AJ,2,FALSE))="AKG",(VLOOKUP(Table1[[#This Row],[SKU]],'[1]All Skus'!$A:$AJ,5,FALSE)),""))</f>
        <v>AT210090</v>
      </c>
      <c r="E193" s="15">
        <f>(IF((VLOOKUP(Table1[[#This Row],[SKU]],'[1]All Skus'!$A:$AJ,2,FALSE))="AKG",(VLOOKUP(Table1[[#This Row],[SKU]],'[1]All Skus'!$A:$AJ,6,FALSE)),""))</f>
        <v>0</v>
      </c>
      <c r="F193" s="15">
        <f>(IF((VLOOKUP(Table1[[#This Row],[SKU]],'[1]All Skus'!$A:$AJ,2,FALSE))="AKG",(VLOOKUP(Table1[[#This Row],[SKU]],'[1]All Skus'!$A:$AJ,7,FALSE)),""))</f>
        <v>0</v>
      </c>
      <c r="G193" s="16" t="str">
        <f>(IF((VLOOKUP(Table1[[#This Row],[SKU]],'[1]All Skus'!$A:$AJ,2,FALSE))="AKG",(VLOOKUP(Table1[[#This Row],[SKU]],'[1]All Skus'!$A:$AJ,8,FALSE)),""))</f>
        <v>Cable</v>
      </c>
      <c r="H193" s="17" t="str">
        <f>(IF((VLOOKUP(Table1[[#This Row],[SKU]],'[1]All Skus'!$A:$AJ,2,FALSE))="AKG",(VLOOKUP(Table1[[#This Row],[SKU]],'[1]All Skus'!$A:$AJ,9,FALSE)),""))</f>
        <v>Standard 3 m (10 ft.) cable mini XLR/mini jack (1/8")</v>
      </c>
      <c r="I193" s="18">
        <f>(IF((VLOOKUP(Table1[[#This Row],[SKU]],'[1]All Skus'!$A:$AJ,2,FALSE))="AKG",(VLOOKUP(Table1[[#This Row],[SKU]],'[1]All Skus'!$A:$AJ,10,FALSE)),""))</f>
        <v>43.436099999999996</v>
      </c>
      <c r="J193" s="19">
        <f>(IF((VLOOKUP(Table1[[#This Row],[SKU]],'[1]All Skus'!$A:$AJ,2,FALSE))="AKG",(VLOOKUP(Table1[[#This Row],[SKU]],'[1]All Skus'!$A:$AJ,22,FALSE)),""))</f>
        <v>1.4</v>
      </c>
      <c r="K193" s="19" t="str">
        <f>(IF((VLOOKUP(Table1[[#This Row],[SKU]],'[1]All Skus'!$A:$AJ,2,FALSE))="AKG",(VLOOKUP(Table1[[#This Row],[SKU]],'[1]All Skus'!$A:$AJ,23,FALSE)),""))</f>
        <v>CN</v>
      </c>
      <c r="L193" s="20" t="str">
        <f>HYPERLINK((IF((VLOOKUP(Table1[[#This Row],[SKU]],'[1]All Skus'!$A:$AJ,2,FALSE))="AKG",(VLOOKUP(Table1[[#This Row],[SKU]],'[1]All Skus'!$A:$AJ,24,FALSE)),"")))</f>
        <v>Non Compliant</v>
      </c>
    </row>
    <row r="194" spans="1:12" ht="40.799999999999997" customHeight="1" x14ac:dyDescent="0.3">
      <c r="A194" s="13" t="s">
        <v>203</v>
      </c>
      <c r="B194" s="14" t="str">
        <f>(IF((VLOOKUP(Table1[[#This Row],[SKU]],'[1]All Skus'!$A:$AJ,2,FALSE))="AKG",(VLOOKUP(Table1[[#This Row],[SKU]],'[1]All Skus'!$A:$AJ,3,FALSE)), ""))</f>
        <v>Installed</v>
      </c>
      <c r="C194" s="15" t="str">
        <f>(IF((VLOOKUP(Table1[[#This Row],[SKU]],'[1]All Skus'!$A:$AJ,2,FALSE))="AKG",(VLOOKUP(Table1[[#This Row],[SKU]],'[1]All Skus'!$A:$AJ,4,FALSE)),""))</f>
        <v>W81 white foam 10 pack</v>
      </c>
      <c r="D194" s="15" t="str">
        <f>(IF((VLOOKUP(Table1[[#This Row],[SKU]],'[1]All Skus'!$A:$AJ,2,FALSE))="AKG",(VLOOKUP(Table1[[#This Row],[SKU]],'[1]All Skus'!$A:$AJ,5,FALSE)),""))</f>
        <v>AT510000</v>
      </c>
      <c r="E194" s="15">
        <f>(IF((VLOOKUP(Table1[[#This Row],[SKU]],'[1]All Skus'!$A:$AJ,2,FALSE))="AKG",(VLOOKUP(Table1[[#This Row],[SKU]],'[1]All Skus'!$A:$AJ,6,FALSE)),""))</f>
        <v>0</v>
      </c>
      <c r="F194" s="15">
        <f>(IF((VLOOKUP(Table1[[#This Row],[SKU]],'[1]All Skus'!$A:$AJ,2,FALSE))="AKG",(VLOOKUP(Table1[[#This Row],[SKU]],'[1]All Skus'!$A:$AJ,7,FALSE)),""))</f>
        <v>0</v>
      </c>
      <c r="G194" s="16" t="str">
        <f>(IF((VLOOKUP(Table1[[#This Row],[SKU]],'[1]All Skus'!$A:$AJ,2,FALSE))="AKG",(VLOOKUP(Table1[[#This Row],[SKU]],'[1]All Skus'!$A:$AJ,8,FALSE)),""))</f>
        <v>Microlite Accessories</v>
      </c>
      <c r="H194" s="17" t="str">
        <f>(IF((VLOOKUP(Table1[[#This Row],[SKU]],'[1]All Skus'!$A:$AJ,2,FALSE))="AKG",(VLOOKUP(Table1[[#This Row],[SKU]],'[1]All Skus'!$A:$AJ,9,FALSE)),""))</f>
        <v>foam windscreen 10 pack</v>
      </c>
      <c r="I194" s="18">
        <f>(IF((VLOOKUP(Table1[[#This Row],[SKU]],'[1]All Skus'!$A:$AJ,2,FALSE))="AKG",(VLOOKUP(Table1[[#This Row],[SKU]],'[1]All Skus'!$A:$AJ,10,FALSE)),""))</f>
        <v>49.666599999999995</v>
      </c>
      <c r="J194" s="19" t="str">
        <f>(IF((VLOOKUP(Table1[[#This Row],[SKU]],'[1]All Skus'!$A:$AJ,2,FALSE))="AKG",(VLOOKUP(Table1[[#This Row],[SKU]],'[1]All Skus'!$A:$AJ,22,FALSE)),""))</f>
        <v>n/a</v>
      </c>
      <c r="K194" s="19" t="str">
        <f>(IF((VLOOKUP(Table1[[#This Row],[SKU]],'[1]All Skus'!$A:$AJ,2,FALSE))="AKG",(VLOOKUP(Table1[[#This Row],[SKU]],'[1]All Skus'!$A:$AJ,23,FALSE)),""))</f>
        <v>TW</v>
      </c>
      <c r="L194" s="20" t="str">
        <f>HYPERLINK((IF((VLOOKUP(Table1[[#This Row],[SKU]],'[1]All Skus'!$A:$AJ,2,FALSE))="AKG",(VLOOKUP(Table1[[#This Row],[SKU]],'[1]All Skus'!$A:$AJ,24,FALSE)),"")))</f>
        <v>Compliant</v>
      </c>
    </row>
    <row r="195" spans="1:12" ht="40.799999999999997" customHeight="1" x14ac:dyDescent="0.3">
      <c r="A195" s="13" t="s">
        <v>204</v>
      </c>
      <c r="B195" s="14" t="str">
        <f>(IF((VLOOKUP(Table1[[#This Row],[SKU]],'[1]All Skus'!$A:$AJ,2,FALSE))="AKG",(VLOOKUP(Table1[[#This Row],[SKU]],'[1]All Skus'!$A:$AJ,3,FALSE)), ""))</f>
        <v>Installed</v>
      </c>
      <c r="C195" s="15" t="str">
        <f>(IF((VLOOKUP(Table1[[#This Row],[SKU]],'[1]All Skus'!$A:$AJ,2,FALSE))="AKG",(VLOOKUP(Table1[[#This Row],[SKU]],'[1]All Skus'!$A:$AJ,4,FALSE)),""))</f>
        <v xml:space="preserve">W82 cocoa foam 10 pack </v>
      </c>
      <c r="D195" s="15" t="str">
        <f>(IF((VLOOKUP(Table1[[#This Row],[SKU]],'[1]All Skus'!$A:$AJ,2,FALSE))="AKG",(VLOOKUP(Table1[[#This Row],[SKU]],'[1]All Skus'!$A:$AJ,5,FALSE)),""))</f>
        <v>AT510000</v>
      </c>
      <c r="E195" s="15">
        <f>(IF((VLOOKUP(Table1[[#This Row],[SKU]],'[1]All Skus'!$A:$AJ,2,FALSE))="AKG",(VLOOKUP(Table1[[#This Row],[SKU]],'[1]All Skus'!$A:$AJ,6,FALSE)),""))</f>
        <v>0</v>
      </c>
      <c r="F195" s="15">
        <f>(IF((VLOOKUP(Table1[[#This Row],[SKU]],'[1]All Skus'!$A:$AJ,2,FALSE))="AKG",(VLOOKUP(Table1[[#This Row],[SKU]],'[1]All Skus'!$A:$AJ,7,FALSE)),""))</f>
        <v>0</v>
      </c>
      <c r="G195" s="16" t="str">
        <f>(IF((VLOOKUP(Table1[[#This Row],[SKU]],'[1]All Skus'!$A:$AJ,2,FALSE))="AKG",(VLOOKUP(Table1[[#This Row],[SKU]],'[1]All Skus'!$A:$AJ,8,FALSE)),""))</f>
        <v>Microlite Accessories</v>
      </c>
      <c r="H195" s="17" t="str">
        <f>(IF((VLOOKUP(Table1[[#This Row],[SKU]],'[1]All Skus'!$A:$AJ,2,FALSE))="AKG",(VLOOKUP(Table1[[#This Row],[SKU]],'[1]All Skus'!$A:$AJ,9,FALSE)),""))</f>
        <v>foam windscreen 10 pack</v>
      </c>
      <c r="I195" s="18">
        <f>(IF((VLOOKUP(Table1[[#This Row],[SKU]],'[1]All Skus'!$A:$AJ,2,FALSE))="AKG",(VLOOKUP(Table1[[#This Row],[SKU]],'[1]All Skus'!$A:$AJ,10,FALSE)),""))</f>
        <v>49.666599999999995</v>
      </c>
      <c r="J195" s="19" t="str">
        <f>(IF((VLOOKUP(Table1[[#This Row],[SKU]],'[1]All Skus'!$A:$AJ,2,FALSE))="AKG",(VLOOKUP(Table1[[#This Row],[SKU]],'[1]All Skus'!$A:$AJ,22,FALSE)),""))</f>
        <v>n/a</v>
      </c>
      <c r="K195" s="19" t="str">
        <f>(IF((VLOOKUP(Table1[[#This Row],[SKU]],'[1]All Skus'!$A:$AJ,2,FALSE))="AKG",(VLOOKUP(Table1[[#This Row],[SKU]],'[1]All Skus'!$A:$AJ,23,FALSE)),""))</f>
        <v>TW</v>
      </c>
      <c r="L195" s="20" t="str">
        <f>HYPERLINK((IF((VLOOKUP(Table1[[#This Row],[SKU]],'[1]All Skus'!$A:$AJ,2,FALSE))="AKG",(VLOOKUP(Table1[[#This Row],[SKU]],'[1]All Skus'!$A:$AJ,24,FALSE)),"")))</f>
        <v>Compliant</v>
      </c>
    </row>
    <row r="196" spans="1:12" ht="40.799999999999997" customHeight="1" x14ac:dyDescent="0.3">
      <c r="A196" s="13" t="s">
        <v>205</v>
      </c>
      <c r="B196" s="14" t="str">
        <f>(IF((VLOOKUP(Table1[[#This Row],[SKU]],'[1]All Skus'!$A:$AJ,2,FALSE))="AKG",(VLOOKUP(Table1[[#This Row],[SKU]],'[1]All Skus'!$A:$AJ,3,FALSE)), ""))</f>
        <v>Installed</v>
      </c>
      <c r="C196" s="15" t="str">
        <f>(IF((VLOOKUP(Table1[[#This Row],[SKU]],'[1]All Skus'!$A:$AJ,2,FALSE))="AKG",(VLOOKUP(Table1[[#This Row],[SKU]],'[1]All Skus'!$A:$AJ,4,FALSE)),""))</f>
        <v xml:space="preserve">W81 black foam 10 pack </v>
      </c>
      <c r="D196" s="15" t="str">
        <f>(IF((VLOOKUP(Table1[[#This Row],[SKU]],'[1]All Skus'!$A:$AJ,2,FALSE))="AKG",(VLOOKUP(Table1[[#This Row],[SKU]],'[1]All Skus'!$A:$AJ,5,FALSE)),""))</f>
        <v>AT510000</v>
      </c>
      <c r="E196" s="15">
        <f>(IF((VLOOKUP(Table1[[#This Row],[SKU]],'[1]All Skus'!$A:$AJ,2,FALSE))="AKG",(VLOOKUP(Table1[[#This Row],[SKU]],'[1]All Skus'!$A:$AJ,6,FALSE)),""))</f>
        <v>0</v>
      </c>
      <c r="F196" s="15">
        <f>(IF((VLOOKUP(Table1[[#This Row],[SKU]],'[1]All Skus'!$A:$AJ,2,FALSE))="AKG",(VLOOKUP(Table1[[#This Row],[SKU]],'[1]All Skus'!$A:$AJ,7,FALSE)),""))</f>
        <v>0</v>
      </c>
      <c r="G196" s="16" t="str">
        <f>(IF((VLOOKUP(Table1[[#This Row],[SKU]],'[1]All Skus'!$A:$AJ,2,FALSE))="AKG",(VLOOKUP(Table1[[#This Row],[SKU]],'[1]All Skus'!$A:$AJ,8,FALSE)),""))</f>
        <v>Microlite Accessories</v>
      </c>
      <c r="H196" s="17" t="str">
        <f>(IF((VLOOKUP(Table1[[#This Row],[SKU]],'[1]All Skus'!$A:$AJ,2,FALSE))="AKG",(VLOOKUP(Table1[[#This Row],[SKU]],'[1]All Skus'!$A:$AJ,9,FALSE)),""))</f>
        <v>foam windscreen 10 pack</v>
      </c>
      <c r="I196" s="18">
        <f>(IF((VLOOKUP(Table1[[#This Row],[SKU]],'[1]All Skus'!$A:$AJ,2,FALSE))="AKG",(VLOOKUP(Table1[[#This Row],[SKU]],'[1]All Skus'!$A:$AJ,10,FALSE)),""))</f>
        <v>49.666599999999995</v>
      </c>
      <c r="J196" s="19" t="str">
        <f>(IF((VLOOKUP(Table1[[#This Row],[SKU]],'[1]All Skus'!$A:$AJ,2,FALSE))="AKG",(VLOOKUP(Table1[[#This Row],[SKU]],'[1]All Skus'!$A:$AJ,22,FALSE)),""))</f>
        <v>n/a</v>
      </c>
      <c r="K196" s="19" t="str">
        <f>(IF((VLOOKUP(Table1[[#This Row],[SKU]],'[1]All Skus'!$A:$AJ,2,FALSE))="AKG",(VLOOKUP(Table1[[#This Row],[SKU]],'[1]All Skus'!$A:$AJ,23,FALSE)),""))</f>
        <v>TW</v>
      </c>
      <c r="L196" s="20" t="str">
        <f>HYPERLINK((IF((VLOOKUP(Table1[[#This Row],[SKU]],'[1]All Skus'!$A:$AJ,2,FALSE))="AKG",(VLOOKUP(Table1[[#This Row],[SKU]],'[1]All Skus'!$A:$AJ,24,FALSE)),"")))</f>
        <v>Compliant</v>
      </c>
    </row>
    <row r="197" spans="1:12" ht="40.799999999999997" customHeight="1" x14ac:dyDescent="0.3">
      <c r="A197" s="13" t="s">
        <v>206</v>
      </c>
      <c r="B197" s="14" t="str">
        <f>(IF((VLOOKUP(Table1[[#This Row],[SKU]],'[1]All Skus'!$A:$AJ,2,FALSE))="AKG",(VLOOKUP(Table1[[#This Row],[SKU]],'[1]All Skus'!$A:$AJ,3,FALSE)), ""))</f>
        <v>Installed</v>
      </c>
      <c r="C197" s="15" t="str">
        <f>(IF((VLOOKUP(Table1[[#This Row],[SKU]],'[1]All Skus'!$A:$AJ,2,FALSE))="AKG",(VLOOKUP(Table1[[#This Row],[SKU]],'[1]All Skus'!$A:$AJ,4,FALSE)),""))</f>
        <v xml:space="preserve">WM81 black wiremesh 5 pack </v>
      </c>
      <c r="D197" s="15" t="str">
        <f>(IF((VLOOKUP(Table1[[#This Row],[SKU]],'[1]All Skus'!$A:$AJ,2,FALSE))="AKG",(VLOOKUP(Table1[[#This Row],[SKU]],'[1]All Skus'!$A:$AJ,5,FALSE)),""))</f>
        <v>AT510000</v>
      </c>
      <c r="E197" s="15">
        <f>(IF((VLOOKUP(Table1[[#This Row],[SKU]],'[1]All Skus'!$A:$AJ,2,FALSE))="AKG",(VLOOKUP(Table1[[#This Row],[SKU]],'[1]All Skus'!$A:$AJ,6,FALSE)),""))</f>
        <v>0</v>
      </c>
      <c r="F197" s="15">
        <f>(IF((VLOOKUP(Table1[[#This Row],[SKU]],'[1]All Skus'!$A:$AJ,2,FALSE))="AKG",(VLOOKUP(Table1[[#This Row],[SKU]],'[1]All Skus'!$A:$AJ,7,FALSE)),""))</f>
        <v>0</v>
      </c>
      <c r="G197" s="16" t="str">
        <f>(IF((VLOOKUP(Table1[[#This Row],[SKU]],'[1]All Skus'!$A:$AJ,2,FALSE))="AKG",(VLOOKUP(Table1[[#This Row],[SKU]],'[1]All Skus'!$A:$AJ,8,FALSE)),""))</f>
        <v>Microlite Accessories</v>
      </c>
      <c r="H197" s="17" t="str">
        <f>(IF((VLOOKUP(Table1[[#This Row],[SKU]],'[1]All Skus'!$A:$AJ,2,FALSE))="AKG",(VLOOKUP(Table1[[#This Row],[SKU]],'[1]All Skus'!$A:$AJ,9,FALSE)),""))</f>
        <v>wiremesh cap 5 pack</v>
      </c>
      <c r="I197" s="18">
        <f>(IF((VLOOKUP(Table1[[#This Row],[SKU]],'[1]All Skus'!$A:$AJ,2,FALSE))="AKG",(VLOOKUP(Table1[[#This Row],[SKU]],'[1]All Skus'!$A:$AJ,10,FALSE)),""))</f>
        <v>100.61040000000001</v>
      </c>
      <c r="J197" s="19" t="str">
        <f>(IF((VLOOKUP(Table1[[#This Row],[SKU]],'[1]All Skus'!$A:$AJ,2,FALSE))="AKG",(VLOOKUP(Table1[[#This Row],[SKU]],'[1]All Skus'!$A:$AJ,22,FALSE)),""))</f>
        <v>n/a</v>
      </c>
      <c r="K197" s="19" t="str">
        <f>(IF((VLOOKUP(Table1[[#This Row],[SKU]],'[1]All Skus'!$A:$AJ,2,FALSE))="AKG",(VLOOKUP(Table1[[#This Row],[SKU]],'[1]All Skus'!$A:$AJ,23,FALSE)),""))</f>
        <v>TW</v>
      </c>
      <c r="L197" s="20" t="str">
        <f>HYPERLINK((IF((VLOOKUP(Table1[[#This Row],[SKU]],'[1]All Skus'!$A:$AJ,2,FALSE))="AKG",(VLOOKUP(Table1[[#This Row],[SKU]],'[1]All Skus'!$A:$AJ,24,FALSE)),"")))</f>
        <v>Compliant</v>
      </c>
    </row>
    <row r="198" spans="1:12" ht="40.799999999999997" customHeight="1" x14ac:dyDescent="0.3">
      <c r="A198" s="13" t="s">
        <v>207</v>
      </c>
      <c r="B198" s="14" t="str">
        <f>(IF((VLOOKUP(Table1[[#This Row],[SKU]],'[1]All Skus'!$A:$AJ,2,FALSE))="AKG",(VLOOKUP(Table1[[#This Row],[SKU]],'[1]All Skus'!$A:$AJ,3,FALSE)), ""))</f>
        <v>Installed</v>
      </c>
      <c r="C198" s="15" t="str">
        <f>(IF((VLOOKUP(Table1[[#This Row],[SKU]],'[1]All Skus'!$A:$AJ,2,FALSE))="AKG",(VLOOKUP(Table1[[#This Row],[SKU]],'[1]All Skus'!$A:$AJ,4,FALSE)),""))</f>
        <v xml:space="preserve">WM81 white wiremesh 5 pack </v>
      </c>
      <c r="D198" s="15" t="str">
        <f>(IF((VLOOKUP(Table1[[#This Row],[SKU]],'[1]All Skus'!$A:$AJ,2,FALSE))="AKG",(VLOOKUP(Table1[[#This Row],[SKU]],'[1]All Skus'!$A:$AJ,5,FALSE)),""))</f>
        <v>AT510000</v>
      </c>
      <c r="E198" s="15">
        <f>(IF((VLOOKUP(Table1[[#This Row],[SKU]],'[1]All Skus'!$A:$AJ,2,FALSE))="AKG",(VLOOKUP(Table1[[#This Row],[SKU]],'[1]All Skus'!$A:$AJ,6,FALSE)),""))</f>
        <v>0</v>
      </c>
      <c r="F198" s="15">
        <f>(IF((VLOOKUP(Table1[[#This Row],[SKU]],'[1]All Skus'!$A:$AJ,2,FALSE))="AKG",(VLOOKUP(Table1[[#This Row],[SKU]],'[1]All Skus'!$A:$AJ,7,FALSE)),""))</f>
        <v>0</v>
      </c>
      <c r="G198" s="16" t="str">
        <f>(IF((VLOOKUP(Table1[[#This Row],[SKU]],'[1]All Skus'!$A:$AJ,2,FALSE))="AKG",(VLOOKUP(Table1[[#This Row],[SKU]],'[1]All Skus'!$A:$AJ,8,FALSE)),""))</f>
        <v>Microlite Accessories</v>
      </c>
      <c r="H198" s="17" t="str">
        <f>(IF((VLOOKUP(Table1[[#This Row],[SKU]],'[1]All Skus'!$A:$AJ,2,FALSE))="AKG",(VLOOKUP(Table1[[#This Row],[SKU]],'[1]All Skus'!$A:$AJ,9,FALSE)),""))</f>
        <v>wiremesh cap 5 pack</v>
      </c>
      <c r="I198" s="18">
        <f>(IF((VLOOKUP(Table1[[#This Row],[SKU]],'[1]All Skus'!$A:$AJ,2,FALSE))="AKG",(VLOOKUP(Table1[[#This Row],[SKU]],'[1]All Skus'!$A:$AJ,10,FALSE)),""))</f>
        <v>100.61040000000001</v>
      </c>
      <c r="J198" s="19" t="str">
        <f>(IF((VLOOKUP(Table1[[#This Row],[SKU]],'[1]All Skus'!$A:$AJ,2,FALSE))="AKG",(VLOOKUP(Table1[[#This Row],[SKU]],'[1]All Skus'!$A:$AJ,22,FALSE)),""))</f>
        <v>n/a</v>
      </c>
      <c r="K198" s="19" t="str">
        <f>(IF((VLOOKUP(Table1[[#This Row],[SKU]],'[1]All Skus'!$A:$AJ,2,FALSE))="AKG",(VLOOKUP(Table1[[#This Row],[SKU]],'[1]All Skus'!$A:$AJ,23,FALSE)),""))</f>
        <v>TW</v>
      </c>
      <c r="L198" s="20" t="str">
        <f>HYPERLINK((IF((VLOOKUP(Table1[[#This Row],[SKU]],'[1]All Skus'!$A:$AJ,2,FALSE))="AKG",(VLOOKUP(Table1[[#This Row],[SKU]],'[1]All Skus'!$A:$AJ,24,FALSE)),"")))</f>
        <v>Compliant</v>
      </c>
    </row>
    <row r="199" spans="1:12" ht="40.799999999999997" customHeight="1" x14ac:dyDescent="0.3">
      <c r="A199" s="13" t="s">
        <v>208</v>
      </c>
      <c r="B199" s="14" t="str">
        <f>(IF((VLOOKUP(Table1[[#This Row],[SKU]],'[1]All Skus'!$A:$AJ,2,FALSE))="AKG",(VLOOKUP(Table1[[#This Row],[SKU]],'[1]All Skus'!$A:$AJ,3,FALSE)), ""))</f>
        <v>Installed</v>
      </c>
      <c r="C199" s="15" t="str">
        <f>(IF((VLOOKUP(Table1[[#This Row],[SKU]],'[1]All Skus'!$A:$AJ,2,FALSE))="AKG",(VLOOKUP(Table1[[#This Row],[SKU]],'[1]All Skus'!$A:$AJ,4,FALSE)),""))</f>
        <v xml:space="preserve">WM81 beige wiremesh 5 pack </v>
      </c>
      <c r="D199" s="15" t="str">
        <f>(IF((VLOOKUP(Table1[[#This Row],[SKU]],'[1]All Skus'!$A:$AJ,2,FALSE))="AKG",(VLOOKUP(Table1[[#This Row],[SKU]],'[1]All Skus'!$A:$AJ,5,FALSE)),""))</f>
        <v>AT510000</v>
      </c>
      <c r="E199" s="15">
        <f>(IF((VLOOKUP(Table1[[#This Row],[SKU]],'[1]All Skus'!$A:$AJ,2,FALSE))="AKG",(VLOOKUP(Table1[[#This Row],[SKU]],'[1]All Skus'!$A:$AJ,6,FALSE)),""))</f>
        <v>0</v>
      </c>
      <c r="F199" s="15">
        <f>(IF((VLOOKUP(Table1[[#This Row],[SKU]],'[1]All Skus'!$A:$AJ,2,FALSE))="AKG",(VLOOKUP(Table1[[#This Row],[SKU]],'[1]All Skus'!$A:$AJ,7,FALSE)),""))</f>
        <v>0</v>
      </c>
      <c r="G199" s="16" t="str">
        <f>(IF((VLOOKUP(Table1[[#This Row],[SKU]],'[1]All Skus'!$A:$AJ,2,FALSE))="AKG",(VLOOKUP(Table1[[#This Row],[SKU]],'[1]All Skus'!$A:$AJ,8,FALSE)),""))</f>
        <v>Microlite Accessories</v>
      </c>
      <c r="H199" s="17" t="str">
        <f>(IF((VLOOKUP(Table1[[#This Row],[SKU]],'[1]All Skus'!$A:$AJ,2,FALSE))="AKG",(VLOOKUP(Table1[[#This Row],[SKU]],'[1]All Skus'!$A:$AJ,9,FALSE)),""))</f>
        <v>wiremesh cap 5 pack</v>
      </c>
      <c r="I199" s="18">
        <f>(IF((VLOOKUP(Table1[[#This Row],[SKU]],'[1]All Skus'!$A:$AJ,2,FALSE))="AKG",(VLOOKUP(Table1[[#This Row],[SKU]],'[1]All Skus'!$A:$AJ,10,FALSE)),""))</f>
        <v>100.61040000000001</v>
      </c>
      <c r="J199" s="19" t="str">
        <f>(IF((VLOOKUP(Table1[[#This Row],[SKU]],'[1]All Skus'!$A:$AJ,2,FALSE))="AKG",(VLOOKUP(Table1[[#This Row],[SKU]],'[1]All Skus'!$A:$AJ,22,FALSE)),""))</f>
        <v>n/a</v>
      </c>
      <c r="K199" s="19" t="str">
        <f>(IF((VLOOKUP(Table1[[#This Row],[SKU]],'[1]All Skus'!$A:$AJ,2,FALSE))="AKG",(VLOOKUP(Table1[[#This Row],[SKU]],'[1]All Skus'!$A:$AJ,23,FALSE)),""))</f>
        <v>TW</v>
      </c>
      <c r="L199" s="20" t="str">
        <f>HYPERLINK((IF((VLOOKUP(Table1[[#This Row],[SKU]],'[1]All Skus'!$A:$AJ,2,FALSE))="AKG",(VLOOKUP(Table1[[#This Row],[SKU]],'[1]All Skus'!$A:$AJ,24,FALSE)),"")))</f>
        <v>Compliant</v>
      </c>
    </row>
    <row r="200" spans="1:12" ht="40.799999999999997" customHeight="1" x14ac:dyDescent="0.3">
      <c r="A200" s="13" t="s">
        <v>209</v>
      </c>
      <c r="B200" s="14" t="str">
        <f>(IF((VLOOKUP(Table1[[#This Row],[SKU]],'[1]All Skus'!$A:$AJ,2,FALSE))="AKG",(VLOOKUP(Table1[[#This Row],[SKU]],'[1]All Skus'!$A:$AJ,3,FALSE)), ""))</f>
        <v>Installed</v>
      </c>
      <c r="C200" s="15" t="str">
        <f>(IF((VLOOKUP(Table1[[#This Row],[SKU]],'[1]All Skus'!$A:$AJ,2,FALSE))="AKG",(VLOOKUP(Table1[[#This Row],[SKU]],'[1]All Skus'!$A:$AJ,4,FALSE)),""))</f>
        <v xml:space="preserve">WM81 cocoa wiremesh 5 pack </v>
      </c>
      <c r="D200" s="15" t="str">
        <f>(IF((VLOOKUP(Table1[[#This Row],[SKU]],'[1]All Skus'!$A:$AJ,2,FALSE))="AKG",(VLOOKUP(Table1[[#This Row],[SKU]],'[1]All Skus'!$A:$AJ,5,FALSE)),""))</f>
        <v>AT510000</v>
      </c>
      <c r="E200" s="15">
        <f>(IF((VLOOKUP(Table1[[#This Row],[SKU]],'[1]All Skus'!$A:$AJ,2,FALSE))="AKG",(VLOOKUP(Table1[[#This Row],[SKU]],'[1]All Skus'!$A:$AJ,6,FALSE)),""))</f>
        <v>0</v>
      </c>
      <c r="F200" s="15">
        <f>(IF((VLOOKUP(Table1[[#This Row],[SKU]],'[1]All Skus'!$A:$AJ,2,FALSE))="AKG",(VLOOKUP(Table1[[#This Row],[SKU]],'[1]All Skus'!$A:$AJ,7,FALSE)),""))</f>
        <v>0</v>
      </c>
      <c r="G200" s="16" t="str">
        <f>(IF((VLOOKUP(Table1[[#This Row],[SKU]],'[1]All Skus'!$A:$AJ,2,FALSE))="AKG",(VLOOKUP(Table1[[#This Row],[SKU]],'[1]All Skus'!$A:$AJ,8,FALSE)),""))</f>
        <v>Microlite Accessories</v>
      </c>
      <c r="H200" s="17" t="str">
        <f>(IF((VLOOKUP(Table1[[#This Row],[SKU]],'[1]All Skus'!$A:$AJ,2,FALSE))="AKG",(VLOOKUP(Table1[[#This Row],[SKU]],'[1]All Skus'!$A:$AJ,9,FALSE)),""))</f>
        <v>wiremesh cap 5 pack</v>
      </c>
      <c r="I200" s="18">
        <f>(IF((VLOOKUP(Table1[[#This Row],[SKU]],'[1]All Skus'!$A:$AJ,2,FALSE))="AKG",(VLOOKUP(Table1[[#This Row],[SKU]],'[1]All Skus'!$A:$AJ,10,FALSE)),""))</f>
        <v>100.61040000000001</v>
      </c>
      <c r="J200" s="19" t="str">
        <f>(IF((VLOOKUP(Table1[[#This Row],[SKU]],'[1]All Skus'!$A:$AJ,2,FALSE))="AKG",(VLOOKUP(Table1[[#This Row],[SKU]],'[1]All Skus'!$A:$AJ,22,FALSE)),""))</f>
        <v>n/a</v>
      </c>
      <c r="K200" s="19" t="str">
        <f>(IF((VLOOKUP(Table1[[#This Row],[SKU]],'[1]All Skus'!$A:$AJ,2,FALSE))="AKG",(VLOOKUP(Table1[[#This Row],[SKU]],'[1]All Skus'!$A:$AJ,23,FALSE)),""))</f>
        <v>TW</v>
      </c>
      <c r="L200" s="20" t="str">
        <f>HYPERLINK((IF((VLOOKUP(Table1[[#This Row],[SKU]],'[1]All Skus'!$A:$AJ,2,FALSE))="AKG",(VLOOKUP(Table1[[#This Row],[SKU]],'[1]All Skus'!$A:$AJ,24,FALSE)),"")))</f>
        <v>Compliant</v>
      </c>
    </row>
    <row r="201" spans="1:12" ht="40.799999999999997" customHeight="1" x14ac:dyDescent="0.3">
      <c r="A201" s="13" t="s">
        <v>210</v>
      </c>
      <c r="B201" s="14" t="str">
        <f>(IF((VLOOKUP(Table1[[#This Row],[SKU]],'[1]All Skus'!$A:$AJ,2,FALSE))="AKG",(VLOOKUP(Table1[[#This Row],[SKU]],'[1]All Skus'!$A:$AJ,3,FALSE)), ""))</f>
        <v>Installed</v>
      </c>
      <c r="C201" s="15" t="str">
        <f>(IF((VLOOKUP(Table1[[#This Row],[SKU]],'[1]All Skus'!$A:$AJ,2,FALSE))="AKG",(VLOOKUP(Table1[[#This Row],[SKU]],'[1]All Skus'!$A:$AJ,4,FALSE)),""))</f>
        <v xml:space="preserve">W81 beige foam 10 pack </v>
      </c>
      <c r="D201" s="15" t="str">
        <f>(IF((VLOOKUP(Table1[[#This Row],[SKU]],'[1]All Skus'!$A:$AJ,2,FALSE))="AKG",(VLOOKUP(Table1[[#This Row],[SKU]],'[1]All Skus'!$A:$AJ,5,FALSE)),""))</f>
        <v>AT510000</v>
      </c>
      <c r="E201" s="15">
        <f>(IF((VLOOKUP(Table1[[#This Row],[SKU]],'[1]All Skus'!$A:$AJ,2,FALSE))="AKG",(VLOOKUP(Table1[[#This Row],[SKU]],'[1]All Skus'!$A:$AJ,6,FALSE)),""))</f>
        <v>0</v>
      </c>
      <c r="F201" s="15">
        <f>(IF((VLOOKUP(Table1[[#This Row],[SKU]],'[1]All Skus'!$A:$AJ,2,FALSE))="AKG",(VLOOKUP(Table1[[#This Row],[SKU]],'[1]All Skus'!$A:$AJ,7,FALSE)),""))</f>
        <v>0</v>
      </c>
      <c r="G201" s="16" t="str">
        <f>(IF((VLOOKUP(Table1[[#This Row],[SKU]],'[1]All Skus'!$A:$AJ,2,FALSE))="AKG",(VLOOKUP(Table1[[#This Row],[SKU]],'[1]All Skus'!$A:$AJ,8,FALSE)),""))</f>
        <v>Microlite Accessories</v>
      </c>
      <c r="H201" s="17" t="str">
        <f>(IF((VLOOKUP(Table1[[#This Row],[SKU]],'[1]All Skus'!$A:$AJ,2,FALSE))="AKG",(VLOOKUP(Table1[[#This Row],[SKU]],'[1]All Skus'!$A:$AJ,9,FALSE)),""))</f>
        <v>foam windscreen 10 pack</v>
      </c>
      <c r="I201" s="18">
        <f>(IF((VLOOKUP(Table1[[#This Row],[SKU]],'[1]All Skus'!$A:$AJ,2,FALSE))="AKG",(VLOOKUP(Table1[[#This Row],[SKU]],'[1]All Skus'!$A:$AJ,10,FALSE)),""))</f>
        <v>49.666599999999995</v>
      </c>
      <c r="J201" s="19" t="str">
        <f>(IF((VLOOKUP(Table1[[#This Row],[SKU]],'[1]All Skus'!$A:$AJ,2,FALSE))="AKG",(VLOOKUP(Table1[[#This Row],[SKU]],'[1]All Skus'!$A:$AJ,22,FALSE)),""))</f>
        <v>n/a</v>
      </c>
      <c r="K201" s="19" t="str">
        <f>(IF((VLOOKUP(Table1[[#This Row],[SKU]],'[1]All Skus'!$A:$AJ,2,FALSE))="AKG",(VLOOKUP(Table1[[#This Row],[SKU]],'[1]All Skus'!$A:$AJ,23,FALSE)),""))</f>
        <v>TW</v>
      </c>
      <c r="L201" s="20" t="str">
        <f>HYPERLINK((IF((VLOOKUP(Table1[[#This Row],[SKU]],'[1]All Skus'!$A:$AJ,2,FALSE))="AKG",(VLOOKUP(Table1[[#This Row],[SKU]],'[1]All Skus'!$A:$AJ,24,FALSE)),"")))</f>
        <v>Compliant</v>
      </c>
    </row>
    <row r="202" spans="1:12" ht="40.799999999999997" customHeight="1" x14ac:dyDescent="0.3">
      <c r="A202" s="13" t="s">
        <v>211</v>
      </c>
      <c r="B202" s="14" t="str">
        <f>(IF((VLOOKUP(Table1[[#This Row],[SKU]],'[1]All Skus'!$A:$AJ,2,FALSE))="AKG",(VLOOKUP(Table1[[#This Row],[SKU]],'[1]All Skus'!$A:$AJ,3,FALSE)), ""))</f>
        <v>Installed</v>
      </c>
      <c r="C202" s="15" t="str">
        <f>(IF((VLOOKUP(Table1[[#This Row],[SKU]],'[1]All Skus'!$A:$AJ,2,FALSE))="AKG",(VLOOKUP(Table1[[#This Row],[SKU]],'[1]All Skus'!$A:$AJ,4,FALSE)),""))</f>
        <v xml:space="preserve">W82 white foam 10 pack </v>
      </c>
      <c r="D202" s="15" t="str">
        <f>(IF((VLOOKUP(Table1[[#This Row],[SKU]],'[1]All Skus'!$A:$AJ,2,FALSE))="AKG",(VLOOKUP(Table1[[#This Row],[SKU]],'[1]All Skus'!$A:$AJ,5,FALSE)),""))</f>
        <v>AT510000</v>
      </c>
      <c r="E202" s="15">
        <f>(IF((VLOOKUP(Table1[[#This Row],[SKU]],'[1]All Skus'!$A:$AJ,2,FALSE))="AKG",(VLOOKUP(Table1[[#This Row],[SKU]],'[1]All Skus'!$A:$AJ,6,FALSE)),""))</f>
        <v>0</v>
      </c>
      <c r="F202" s="15">
        <f>(IF((VLOOKUP(Table1[[#This Row],[SKU]],'[1]All Skus'!$A:$AJ,2,FALSE))="AKG",(VLOOKUP(Table1[[#This Row],[SKU]],'[1]All Skus'!$A:$AJ,7,FALSE)),""))</f>
        <v>0</v>
      </c>
      <c r="G202" s="16" t="str">
        <f>(IF((VLOOKUP(Table1[[#This Row],[SKU]],'[1]All Skus'!$A:$AJ,2,FALSE))="AKG",(VLOOKUP(Table1[[#This Row],[SKU]],'[1]All Skus'!$A:$AJ,8,FALSE)),""))</f>
        <v>Microlite Accessories</v>
      </c>
      <c r="H202" s="17" t="str">
        <f>(IF((VLOOKUP(Table1[[#This Row],[SKU]],'[1]All Skus'!$A:$AJ,2,FALSE))="AKG",(VLOOKUP(Table1[[#This Row],[SKU]],'[1]All Skus'!$A:$AJ,9,FALSE)),""))</f>
        <v>foam windscreen 10 pack</v>
      </c>
      <c r="I202" s="18">
        <f>(IF((VLOOKUP(Table1[[#This Row],[SKU]],'[1]All Skus'!$A:$AJ,2,FALSE))="AKG",(VLOOKUP(Table1[[#This Row],[SKU]],'[1]All Skus'!$A:$AJ,10,FALSE)),""))</f>
        <v>49.666599999999995</v>
      </c>
      <c r="J202" s="19" t="str">
        <f>(IF((VLOOKUP(Table1[[#This Row],[SKU]],'[1]All Skus'!$A:$AJ,2,FALSE))="AKG",(VLOOKUP(Table1[[#This Row],[SKU]],'[1]All Skus'!$A:$AJ,22,FALSE)),""))</f>
        <v>n/a</v>
      </c>
      <c r="K202" s="19" t="str">
        <f>(IF((VLOOKUP(Table1[[#This Row],[SKU]],'[1]All Skus'!$A:$AJ,2,FALSE))="AKG",(VLOOKUP(Table1[[#This Row],[SKU]],'[1]All Skus'!$A:$AJ,23,FALSE)),""))</f>
        <v>TW</v>
      </c>
      <c r="L202" s="20" t="str">
        <f>HYPERLINK((IF((VLOOKUP(Table1[[#This Row],[SKU]],'[1]All Skus'!$A:$AJ,2,FALSE))="AKG",(VLOOKUP(Table1[[#This Row],[SKU]],'[1]All Skus'!$A:$AJ,24,FALSE)),"")))</f>
        <v>Compliant</v>
      </c>
    </row>
    <row r="203" spans="1:12" ht="40.799999999999997" customHeight="1" x14ac:dyDescent="0.3">
      <c r="A203" s="13" t="s">
        <v>212</v>
      </c>
      <c r="B203" s="14">
        <f>(IF((VLOOKUP(Table1[[#This Row],[SKU]],'[1]All Skus'!$A:$AJ,2,FALSE))="AKG",(VLOOKUP(Table1[[#This Row],[SKU]],'[1]All Skus'!$A:$AJ,3,FALSE)), ""))</f>
        <v>0</v>
      </c>
      <c r="C203" s="15" t="str">
        <f>(IF((VLOOKUP(Table1[[#This Row],[SKU]],'[1]All Skus'!$A:$AJ,2,FALSE))="AKG",(VLOOKUP(Table1[[#This Row],[SKU]],'[1]All Skus'!$A:$AJ,4,FALSE)),""))</f>
        <v>Microlite Demo Kit</v>
      </c>
      <c r="D203" s="15">
        <f>(IF((VLOOKUP(Table1[[#This Row],[SKU]],'[1]All Skus'!$A:$AJ,2,FALSE))="AKG",(VLOOKUP(Table1[[#This Row],[SKU]],'[1]All Skus'!$A:$AJ,5,FALSE)),""))</f>
        <v>0</v>
      </c>
      <c r="E203" s="15">
        <f>(IF((VLOOKUP(Table1[[#This Row],[SKU]],'[1]All Skus'!$A:$AJ,2,FALSE))="AKG",(VLOOKUP(Table1[[#This Row],[SKU]],'[1]All Skus'!$A:$AJ,6,FALSE)),""))</f>
        <v>0</v>
      </c>
      <c r="F203" s="15">
        <f>(IF((VLOOKUP(Table1[[#This Row],[SKU]],'[1]All Skus'!$A:$AJ,2,FALSE))="AKG",(VLOOKUP(Table1[[#This Row],[SKU]],'[1]All Skus'!$A:$AJ,7,FALSE)),""))</f>
        <v>0</v>
      </c>
      <c r="G203" s="16">
        <f>(IF((VLOOKUP(Table1[[#This Row],[SKU]],'[1]All Skus'!$A:$AJ,2,FALSE))="AKG",(VLOOKUP(Table1[[#This Row],[SKU]],'[1]All Skus'!$A:$AJ,8,FALSE)),""))</f>
        <v>0</v>
      </c>
      <c r="H203" s="17" t="str">
        <f>(IF((VLOOKUP(Table1[[#This Row],[SKU]],'[1]All Skus'!$A:$AJ,2,FALSE))="AKG",(VLOOKUP(Table1[[#This Row],[SKU]],'[1]All Skus'!$A:$AJ,9,FALSE)),""))</f>
        <v>Microlite Demo Kit</v>
      </c>
      <c r="I203" s="18">
        <f>(IF((VLOOKUP(Table1[[#This Row],[SKU]],'[1]All Skus'!$A:$AJ,2,FALSE))="AKG",(VLOOKUP(Table1[[#This Row],[SKU]],'[1]All Skus'!$A:$AJ,10,FALSE)),""))</f>
        <v>3105</v>
      </c>
      <c r="J203" s="19">
        <f>(IF((VLOOKUP(Table1[[#This Row],[SKU]],'[1]All Skus'!$A:$AJ,2,FALSE))="AKG",(VLOOKUP(Table1[[#This Row],[SKU]],'[1]All Skus'!$A:$AJ,22,FALSE)),""))</f>
        <v>0</v>
      </c>
      <c r="K203" s="19">
        <f>(IF((VLOOKUP(Table1[[#This Row],[SKU]],'[1]All Skus'!$A:$AJ,2,FALSE))="AKG",(VLOOKUP(Table1[[#This Row],[SKU]],'[1]All Skus'!$A:$AJ,23,FALSE)),""))</f>
        <v>0</v>
      </c>
      <c r="L203" s="20" t="str">
        <f>HYPERLINK((IF((VLOOKUP(Table1[[#This Row],[SKU]],'[1]All Skus'!$A:$AJ,2,FALSE))="AKG",(VLOOKUP(Table1[[#This Row],[SKU]],'[1]All Skus'!$A:$AJ,24,FALSE)),"")))</f>
        <v>Compliant</v>
      </c>
    </row>
    <row r="204" spans="1:12" ht="40.799999999999997" customHeight="1" x14ac:dyDescent="0.3">
      <c r="A204" s="21" t="s">
        <v>213</v>
      </c>
      <c r="B204" s="14">
        <f>(IF((VLOOKUP(Table1[[#This Row],[SKU]],'[1]All Skus'!$A:$AJ,2,FALSE))="AKG",(VLOOKUP(Table1[[#This Row],[SKU]],'[1]All Skus'!$A:$AJ,3,FALSE)), ""))</f>
        <v>0</v>
      </c>
      <c r="C204" s="15">
        <f>(IF((VLOOKUP(Table1[[#This Row],[SKU]],'[1]All Skus'!$A:$AJ,2,FALSE))="AKG",(VLOOKUP(Table1[[#This Row],[SKU]],'[1]All Skus'!$A:$AJ,4,FALSE)),""))</f>
        <v>0</v>
      </c>
      <c r="D204" s="15">
        <f>(IF((VLOOKUP(Table1[[#This Row],[SKU]],'[1]All Skus'!$A:$AJ,2,FALSE))="AKG",(VLOOKUP(Table1[[#This Row],[SKU]],'[1]All Skus'!$A:$AJ,5,FALSE)),""))</f>
        <v>0</v>
      </c>
      <c r="E204" s="15">
        <f>(IF((VLOOKUP(Table1[[#This Row],[SKU]],'[1]All Skus'!$A:$AJ,2,FALSE))="AKG",(VLOOKUP(Table1[[#This Row],[SKU]],'[1]All Skus'!$A:$AJ,6,FALSE)),""))</f>
        <v>0</v>
      </c>
      <c r="F204" s="15">
        <f>(IF((VLOOKUP(Table1[[#This Row],[SKU]],'[1]All Skus'!$A:$AJ,2,FALSE))="AKG",(VLOOKUP(Table1[[#This Row],[SKU]],'[1]All Skus'!$A:$AJ,7,FALSE)),""))</f>
        <v>0</v>
      </c>
      <c r="G204" s="16">
        <f>(IF((VLOOKUP(Table1[[#This Row],[SKU]],'[1]All Skus'!$A:$AJ,2,FALSE))="AKG",(VLOOKUP(Table1[[#This Row],[SKU]],'[1]All Skus'!$A:$AJ,8,FALSE)),""))</f>
        <v>0</v>
      </c>
      <c r="H204" s="17">
        <f>(IF((VLOOKUP(Table1[[#This Row],[SKU]],'[1]All Skus'!$A:$AJ,2,FALSE))="AKG",(VLOOKUP(Table1[[#This Row],[SKU]],'[1]All Skus'!$A:$AJ,9,FALSE)),""))</f>
        <v>0</v>
      </c>
      <c r="I204" s="18">
        <f>(IF((VLOOKUP(Table1[[#This Row],[SKU]],'[1]All Skus'!$A:$AJ,2,FALSE))="AKG",(VLOOKUP(Table1[[#This Row],[SKU]],'[1]All Skus'!$A:$AJ,10,FALSE)),""))</f>
        <v>0</v>
      </c>
      <c r="J204" s="19">
        <f>(IF((VLOOKUP(Table1[[#This Row],[SKU]],'[1]All Skus'!$A:$AJ,2,FALSE))="AKG",(VLOOKUP(Table1[[#This Row],[SKU]],'[1]All Skus'!$A:$AJ,22,FALSE)),""))</f>
        <v>0</v>
      </c>
      <c r="K204" s="19">
        <f>(IF((VLOOKUP(Table1[[#This Row],[SKU]],'[1]All Skus'!$A:$AJ,2,FALSE))="AKG",(VLOOKUP(Table1[[#This Row],[SKU]],'[1]All Skus'!$A:$AJ,23,FALSE)),""))</f>
        <v>0</v>
      </c>
      <c r="L204" s="20" t="str">
        <f>HYPERLINK((IF((VLOOKUP(Table1[[#This Row],[SKU]],'[1]All Skus'!$A:$AJ,2,FALSE))="AKG",(VLOOKUP(Table1[[#This Row],[SKU]],'[1]All Skus'!$A:$AJ,24,FALSE)),"")))</f>
        <v/>
      </c>
    </row>
    <row r="205" spans="1:12" ht="40.799999999999997" customHeight="1" x14ac:dyDescent="0.3">
      <c r="A205" s="21" t="s">
        <v>214</v>
      </c>
      <c r="B205" s="14">
        <f>(IF((VLOOKUP(Table1[[#This Row],[SKU]],'[1]All Skus'!$A:$AJ,2,FALSE))="AKG",(VLOOKUP(Table1[[#This Row],[SKU]],'[1]All Skus'!$A:$AJ,3,FALSE)), ""))</f>
        <v>0</v>
      </c>
      <c r="C205" s="15">
        <f>(IF((VLOOKUP(Table1[[#This Row],[SKU]],'[1]All Skus'!$A:$AJ,2,FALSE))="AKG",(VLOOKUP(Table1[[#This Row],[SKU]],'[1]All Skus'!$A:$AJ,4,FALSE)),""))</f>
        <v>0</v>
      </c>
      <c r="D205" s="15">
        <f>(IF((VLOOKUP(Table1[[#This Row],[SKU]],'[1]All Skus'!$A:$AJ,2,FALSE))="AKG",(VLOOKUP(Table1[[#This Row],[SKU]],'[1]All Skus'!$A:$AJ,5,FALSE)),""))</f>
        <v>0</v>
      </c>
      <c r="E205" s="15">
        <f>(IF((VLOOKUP(Table1[[#This Row],[SKU]],'[1]All Skus'!$A:$AJ,2,FALSE))="AKG",(VLOOKUP(Table1[[#This Row],[SKU]],'[1]All Skus'!$A:$AJ,6,FALSE)),""))</f>
        <v>0</v>
      </c>
      <c r="F205" s="15">
        <f>(IF((VLOOKUP(Table1[[#This Row],[SKU]],'[1]All Skus'!$A:$AJ,2,FALSE))="AKG",(VLOOKUP(Table1[[#This Row],[SKU]],'[1]All Skus'!$A:$AJ,7,FALSE)),""))</f>
        <v>0</v>
      </c>
      <c r="G205" s="16">
        <f>(IF((VLOOKUP(Table1[[#This Row],[SKU]],'[1]All Skus'!$A:$AJ,2,FALSE))="AKG",(VLOOKUP(Table1[[#This Row],[SKU]],'[1]All Skus'!$A:$AJ,8,FALSE)),""))</f>
        <v>0</v>
      </c>
      <c r="H205" s="17">
        <f>(IF((VLOOKUP(Table1[[#This Row],[SKU]],'[1]All Skus'!$A:$AJ,2,FALSE))="AKG",(VLOOKUP(Table1[[#This Row],[SKU]],'[1]All Skus'!$A:$AJ,9,FALSE)),""))</f>
        <v>0</v>
      </c>
      <c r="I205" s="18">
        <f>(IF((VLOOKUP(Table1[[#This Row],[SKU]],'[1]All Skus'!$A:$AJ,2,FALSE))="AKG",(VLOOKUP(Table1[[#This Row],[SKU]],'[1]All Skus'!$A:$AJ,10,FALSE)),""))</f>
        <v>0</v>
      </c>
      <c r="J205" s="19">
        <f>(IF((VLOOKUP(Table1[[#This Row],[SKU]],'[1]All Skus'!$A:$AJ,2,FALSE))="AKG",(VLOOKUP(Table1[[#This Row],[SKU]],'[1]All Skus'!$A:$AJ,22,FALSE)),""))</f>
        <v>0</v>
      </c>
      <c r="K205" s="19">
        <f>(IF((VLOOKUP(Table1[[#This Row],[SKU]],'[1]All Skus'!$A:$AJ,2,FALSE))="AKG",(VLOOKUP(Table1[[#This Row],[SKU]],'[1]All Skus'!$A:$AJ,23,FALSE)),""))</f>
        <v>0</v>
      </c>
      <c r="L205" s="20" t="str">
        <f>HYPERLINK((IF((VLOOKUP(Table1[[#This Row],[SKU]],'[1]All Skus'!$A:$AJ,2,FALSE))="AKG",(VLOOKUP(Table1[[#This Row],[SKU]],'[1]All Skus'!$A:$AJ,24,FALSE)),"")))</f>
        <v/>
      </c>
    </row>
    <row r="206" spans="1:12" ht="40.799999999999997" customHeight="1" x14ac:dyDescent="0.3">
      <c r="A206" s="13" t="s">
        <v>215</v>
      </c>
      <c r="B206" s="14" t="str">
        <f>(IF((VLOOKUP(Table1[[#This Row],[SKU]],'[1]All Skus'!$A:$AJ,2,FALSE))="AKG",(VLOOKUP(Table1[[#This Row],[SKU]],'[1]All Skus'!$A:$AJ,3,FALSE)), ""))</f>
        <v>Wireless Mics</v>
      </c>
      <c r="C206" s="15" t="str">
        <f>(IF((VLOOKUP(Table1[[#This Row],[SKU]],'[1]All Skus'!$A:$AJ,2,FALSE))="AKG",(VLOOKUP(Table1[[#This Row],[SKU]],'[1]All Skus'!$A:$AJ,4,FALSE)),""))</f>
        <v>SR45 BD A</v>
      </c>
      <c r="D206" s="15" t="str">
        <f>(IF((VLOOKUP(Table1[[#This Row],[SKU]],'[1]All Skus'!$A:$AJ,2,FALSE))="AKG",(VLOOKUP(Table1[[#This Row],[SKU]],'[1]All Skus'!$A:$AJ,5,FALSE)),""))</f>
        <v>AT900000</v>
      </c>
      <c r="E206" s="15">
        <f>(IF((VLOOKUP(Table1[[#This Row],[SKU]],'[1]All Skus'!$A:$AJ,2,FALSE))="AKG",(VLOOKUP(Table1[[#This Row],[SKU]],'[1]All Skus'!$A:$AJ,6,FALSE)),""))</f>
        <v>0</v>
      </c>
      <c r="F206" s="15">
        <f>(IF((VLOOKUP(Table1[[#This Row],[SKU]],'[1]All Skus'!$A:$AJ,2,FALSE))="AKG",(VLOOKUP(Table1[[#This Row],[SKU]],'[1]All Skus'!$A:$AJ,7,FALSE)),""))</f>
        <v>0</v>
      </c>
      <c r="G206" s="16" t="str">
        <f>(IF((VLOOKUP(Table1[[#This Row],[SKU]],'[1]All Skus'!$A:$AJ,2,FALSE))="AKG",(VLOOKUP(Table1[[#This Row],[SKU]],'[1]All Skus'!$A:$AJ,8,FALSE)),""))</f>
        <v>Wireless Microphone System 45</v>
      </c>
      <c r="H206" s="17" t="str">
        <f>(IF((VLOOKUP(Table1[[#This Row],[SKU]],'[1]All Skus'!$A:$AJ,2,FALSE))="AKG",(VLOOKUP(Table1[[#This Row],[SKU]],'[1]All Skus'!$A:$AJ,9,FALSE)),""))</f>
        <v>Receiver, Perception Wireless 45 single component</v>
      </c>
      <c r="I206" s="18">
        <f>(IF((VLOOKUP(Table1[[#This Row],[SKU]],'[1]All Skus'!$A:$AJ,2,FALSE))="AKG",(VLOOKUP(Table1[[#This Row],[SKU]],'[1]All Skus'!$A:$AJ,10,FALSE)),""))</f>
        <v>198.48</v>
      </c>
      <c r="J206" s="19">
        <f>(IF((VLOOKUP(Table1[[#This Row],[SKU]],'[1]All Skus'!$A:$AJ,2,FALSE))="AKG",(VLOOKUP(Table1[[#This Row],[SKU]],'[1]All Skus'!$A:$AJ,22,FALSE)),""))</f>
        <v>2.6</v>
      </c>
      <c r="K206" s="19" t="str">
        <f>(IF((VLOOKUP(Table1[[#This Row],[SKU]],'[1]All Skus'!$A:$AJ,2,FALSE))="AKG",(VLOOKUP(Table1[[#This Row],[SKU]],'[1]All Skus'!$A:$AJ,23,FALSE)),""))</f>
        <v>CN</v>
      </c>
      <c r="L206" s="20" t="str">
        <f>HYPERLINK((IF((VLOOKUP(Table1[[#This Row],[SKU]],'[1]All Skus'!$A:$AJ,2,FALSE))="AKG",(VLOOKUP(Table1[[#This Row],[SKU]],'[1]All Skus'!$A:$AJ,24,FALSE)),"")))</f>
        <v>Non Compliant</v>
      </c>
    </row>
    <row r="207" spans="1:12" ht="40.799999999999997" customHeight="1" x14ac:dyDescent="0.3">
      <c r="A207" s="13" t="s">
        <v>216</v>
      </c>
      <c r="B207" s="14" t="str">
        <f>(IF((VLOOKUP(Table1[[#This Row],[SKU]],'[1]All Skus'!$A:$AJ,2,FALSE))="AKG",(VLOOKUP(Table1[[#This Row],[SKU]],'[1]All Skus'!$A:$AJ,3,FALSE)), ""))</f>
        <v>Wireless Mics</v>
      </c>
      <c r="C207" s="15" t="str">
        <f>(IF((VLOOKUP(Table1[[#This Row],[SKU]],'[1]All Skus'!$A:$AJ,2,FALSE))="AKG",(VLOOKUP(Table1[[#This Row],[SKU]],'[1]All Skus'!$A:$AJ,4,FALSE)),""))</f>
        <v>HT45 BD A</v>
      </c>
      <c r="D207" s="15" t="str">
        <f>(IF((VLOOKUP(Table1[[#This Row],[SKU]],'[1]All Skus'!$A:$AJ,2,FALSE))="AKG",(VLOOKUP(Table1[[#This Row],[SKU]],'[1]All Skus'!$A:$AJ,5,FALSE)),""))</f>
        <v>AT610000</v>
      </c>
      <c r="E207" s="15">
        <f>(IF((VLOOKUP(Table1[[#This Row],[SKU]],'[1]All Skus'!$A:$AJ,2,FALSE))="AKG",(VLOOKUP(Table1[[#This Row],[SKU]],'[1]All Skus'!$A:$AJ,6,FALSE)),""))</f>
        <v>0</v>
      </c>
      <c r="F207" s="15">
        <f>(IF((VLOOKUP(Table1[[#This Row],[SKU]],'[1]All Skus'!$A:$AJ,2,FALSE))="AKG",(VLOOKUP(Table1[[#This Row],[SKU]],'[1]All Skus'!$A:$AJ,7,FALSE)),""))</f>
        <v>0</v>
      </c>
      <c r="G207" s="16" t="str">
        <f>(IF((VLOOKUP(Table1[[#This Row],[SKU]],'[1]All Skus'!$A:$AJ,2,FALSE))="AKG",(VLOOKUP(Table1[[#This Row],[SKU]],'[1]All Skus'!$A:$AJ,8,FALSE)),""))</f>
        <v>Wireless Microphone System 45</v>
      </c>
      <c r="H207" s="17" t="str">
        <f>(IF((VLOOKUP(Table1[[#This Row],[SKU]],'[1]All Skus'!$A:$AJ,2,FALSE))="AKG",(VLOOKUP(Table1[[#This Row],[SKU]],'[1]All Skus'!$A:$AJ,9,FALSE)),""))</f>
        <v>Handheld transmitter - Perception Wireless 45 single component, SA45 included</v>
      </c>
      <c r="I207" s="18">
        <f>(IF((VLOOKUP(Table1[[#This Row],[SKU]],'[1]All Skus'!$A:$AJ,2,FALSE))="AKG",(VLOOKUP(Table1[[#This Row],[SKU]],'[1]All Skus'!$A:$AJ,10,FALSE)),""))</f>
        <v>233.25</v>
      </c>
      <c r="J207" s="19">
        <f>(IF((VLOOKUP(Table1[[#This Row],[SKU]],'[1]All Skus'!$A:$AJ,2,FALSE))="AKG",(VLOOKUP(Table1[[#This Row],[SKU]],'[1]All Skus'!$A:$AJ,22,FALSE)),""))</f>
        <v>2.6</v>
      </c>
      <c r="K207" s="19" t="str">
        <f>(IF((VLOOKUP(Table1[[#This Row],[SKU]],'[1]All Skus'!$A:$AJ,2,FALSE))="AKG",(VLOOKUP(Table1[[#This Row],[SKU]],'[1]All Skus'!$A:$AJ,23,FALSE)),""))</f>
        <v>CN</v>
      </c>
      <c r="L207" s="20" t="str">
        <f>HYPERLINK((IF((VLOOKUP(Table1[[#This Row],[SKU]],'[1]All Skus'!$A:$AJ,2,FALSE))="AKG",(VLOOKUP(Table1[[#This Row],[SKU]],'[1]All Skus'!$A:$AJ,24,FALSE)),"")))</f>
        <v>Non Compliant</v>
      </c>
    </row>
    <row r="208" spans="1:12" ht="40.799999999999997" customHeight="1" x14ac:dyDescent="0.3">
      <c r="A208" s="13" t="s">
        <v>217</v>
      </c>
      <c r="B208" s="14" t="str">
        <f>(IF((VLOOKUP(Table1[[#This Row],[SKU]],'[1]All Skus'!$A:$AJ,2,FALSE))="AKG",(VLOOKUP(Table1[[#This Row],[SKU]],'[1]All Skus'!$A:$AJ,3,FALSE)), ""))</f>
        <v>Wireless Mics</v>
      </c>
      <c r="C208" s="15" t="str">
        <f>(IF((VLOOKUP(Table1[[#This Row],[SKU]],'[1]All Skus'!$A:$AJ,2,FALSE))="AKG",(VLOOKUP(Table1[[#This Row],[SKU]],'[1]All Skus'!$A:$AJ,4,FALSE)),""))</f>
        <v>PT45 BD A</v>
      </c>
      <c r="D208" s="15" t="str">
        <f>(IF((VLOOKUP(Table1[[#This Row],[SKU]],'[1]All Skus'!$A:$AJ,2,FALSE))="AKG",(VLOOKUP(Table1[[#This Row],[SKU]],'[1]All Skus'!$A:$AJ,5,FALSE)),""))</f>
        <v>AT610000</v>
      </c>
      <c r="E208" s="15">
        <f>(IF((VLOOKUP(Table1[[#This Row],[SKU]],'[1]All Skus'!$A:$AJ,2,FALSE))="AKG",(VLOOKUP(Table1[[#This Row],[SKU]],'[1]All Skus'!$A:$AJ,6,FALSE)),""))</f>
        <v>0</v>
      </c>
      <c r="F208" s="15">
        <f>(IF((VLOOKUP(Table1[[#This Row],[SKU]],'[1]All Skus'!$A:$AJ,2,FALSE))="AKG",(VLOOKUP(Table1[[#This Row],[SKU]],'[1]All Skus'!$A:$AJ,7,FALSE)),""))</f>
        <v>0</v>
      </c>
      <c r="G208" s="16" t="str">
        <f>(IF((VLOOKUP(Table1[[#This Row],[SKU]],'[1]All Skus'!$A:$AJ,2,FALSE))="AKG",(VLOOKUP(Table1[[#This Row],[SKU]],'[1]All Skus'!$A:$AJ,8,FALSE)),""))</f>
        <v>Wireless Microphone System 45</v>
      </c>
      <c r="H208" s="17" t="str">
        <f>(IF((VLOOKUP(Table1[[#This Row],[SKU]],'[1]All Skus'!$A:$AJ,2,FALSE))="AKG",(VLOOKUP(Table1[[#This Row],[SKU]],'[1]All Skus'!$A:$AJ,9,FALSE)),""))</f>
        <v>Pocket transmitter, Perception Wireless 45 single component</v>
      </c>
      <c r="I208" s="18">
        <f>(IF((VLOOKUP(Table1[[#This Row],[SKU]],'[1]All Skus'!$A:$AJ,2,FALSE))="AKG",(VLOOKUP(Table1[[#This Row],[SKU]],'[1]All Skus'!$A:$AJ,10,FALSE)),""))</f>
        <v>231.49</v>
      </c>
      <c r="J208" s="19">
        <f>(IF((VLOOKUP(Table1[[#This Row],[SKU]],'[1]All Skus'!$A:$AJ,2,FALSE))="AKG",(VLOOKUP(Table1[[#This Row],[SKU]],'[1]All Skus'!$A:$AJ,22,FALSE)),""))</f>
        <v>2.6</v>
      </c>
      <c r="K208" s="19" t="str">
        <f>(IF((VLOOKUP(Table1[[#This Row],[SKU]],'[1]All Skus'!$A:$AJ,2,FALSE))="AKG",(VLOOKUP(Table1[[#This Row],[SKU]],'[1]All Skus'!$A:$AJ,23,FALSE)),""))</f>
        <v>CN</v>
      </c>
      <c r="L208" s="20" t="str">
        <f>HYPERLINK((IF((VLOOKUP(Table1[[#This Row],[SKU]],'[1]All Skus'!$A:$AJ,2,FALSE))="AKG",(VLOOKUP(Table1[[#This Row],[SKU]],'[1]All Skus'!$A:$AJ,24,FALSE)),"")))</f>
        <v>Non Compliant</v>
      </c>
    </row>
    <row r="209" spans="1:12" ht="40.799999999999997" customHeight="1" x14ac:dyDescent="0.3">
      <c r="A209" s="13" t="s">
        <v>218</v>
      </c>
      <c r="B209" s="14" t="str">
        <f>(IF((VLOOKUP(Table1[[#This Row],[SKU]],'[1]All Skus'!$A:$AJ,2,FALSE))="AKG",(VLOOKUP(Table1[[#This Row],[SKU]],'[1]All Skus'!$A:$AJ,3,FALSE)), ""))</f>
        <v>Wireless Mics</v>
      </c>
      <c r="C209" s="15" t="str">
        <f>(IF((VLOOKUP(Table1[[#This Row],[SKU]],'[1]All Skus'!$A:$AJ,2,FALSE))="AKG",(VLOOKUP(Table1[[#This Row],[SKU]],'[1]All Skus'!$A:$AJ,4,FALSE)),""))</f>
        <v>Perception Wireless 45 Sports Set BD A</v>
      </c>
      <c r="D209" s="15" t="str">
        <f>(IF((VLOOKUP(Table1[[#This Row],[SKU]],'[1]All Skus'!$A:$AJ,2,FALSE))="AKG",(VLOOKUP(Table1[[#This Row],[SKU]],'[1]All Skus'!$A:$AJ,5,FALSE)),""))</f>
        <v>AT610000</v>
      </c>
      <c r="E209" s="15">
        <f>(IF((VLOOKUP(Table1[[#This Row],[SKU]],'[1]All Skus'!$A:$AJ,2,FALSE))="AKG",(VLOOKUP(Table1[[#This Row],[SKU]],'[1]All Skus'!$A:$AJ,6,FALSE)),""))</f>
        <v>0</v>
      </c>
      <c r="F209" s="15">
        <f>(IF((VLOOKUP(Table1[[#This Row],[SKU]],'[1]All Skus'!$A:$AJ,2,FALSE))="AKG",(VLOOKUP(Table1[[#This Row],[SKU]],'[1]All Skus'!$A:$AJ,7,FALSE)),""))</f>
        <v>0</v>
      </c>
      <c r="G209" s="16" t="str">
        <f>(IF((VLOOKUP(Table1[[#This Row],[SKU]],'[1]All Skus'!$A:$AJ,2,FALSE))="AKG",(VLOOKUP(Table1[[#This Row],[SKU]],'[1]All Skus'!$A:$AJ,8,FALSE)),""))</f>
        <v>Wireless Microphone System 45</v>
      </c>
      <c r="H209" s="17" t="str">
        <f>(IF((VLOOKUP(Table1[[#This Row],[SKU]],'[1]All Skus'!$A:$AJ,2,FALSE))="AKG",(VLOOKUP(Table1[[#This Row],[SKU]],'[1]All Skus'!$A:$AJ,9,FALSE)),""))</f>
        <v xml:space="preserve">Frequency agile wireless microphone system including SR45 Stationary Receiver, PT45 Pocket Transmitter, SMPS Switched Mode Power Supply (EU/US/UK), C544L Headworn Microphone, 1 AA Battery </v>
      </c>
      <c r="I209" s="18">
        <f>(IF((VLOOKUP(Table1[[#This Row],[SKU]],'[1]All Skus'!$A:$AJ,2,FALSE))="AKG",(VLOOKUP(Table1[[#This Row],[SKU]],'[1]All Skus'!$A:$AJ,10,FALSE)),""))</f>
        <v>302.39999999999998</v>
      </c>
      <c r="J209" s="19">
        <f>(IF((VLOOKUP(Table1[[#This Row],[SKU]],'[1]All Skus'!$A:$AJ,2,FALSE))="AKG",(VLOOKUP(Table1[[#This Row],[SKU]],'[1]All Skus'!$A:$AJ,22,FALSE)),""))</f>
        <v>3.2</v>
      </c>
      <c r="K209" s="19" t="str">
        <f>(IF((VLOOKUP(Table1[[#This Row],[SKU]],'[1]All Skus'!$A:$AJ,2,FALSE))="AKG",(VLOOKUP(Table1[[#This Row],[SKU]],'[1]All Skus'!$A:$AJ,23,FALSE)),""))</f>
        <v>CN</v>
      </c>
      <c r="L209" s="20" t="str">
        <f>HYPERLINK((IF((VLOOKUP(Table1[[#This Row],[SKU]],'[1]All Skus'!$A:$AJ,2,FALSE))="AKG",(VLOOKUP(Table1[[#This Row],[SKU]],'[1]All Skus'!$A:$AJ,24,FALSE)),"")))</f>
        <v>Non Compliant</v>
      </c>
    </row>
    <row r="210" spans="1:12" ht="40.799999999999997" customHeight="1" x14ac:dyDescent="0.3">
      <c r="A210" s="13" t="s">
        <v>219</v>
      </c>
      <c r="B210" s="14" t="str">
        <f>(IF((VLOOKUP(Table1[[#This Row],[SKU]],'[1]All Skus'!$A:$AJ,2,FALSE))="AKG",(VLOOKUP(Table1[[#This Row],[SKU]],'[1]All Skus'!$A:$AJ,3,FALSE)), ""))</f>
        <v>Wireless Mics</v>
      </c>
      <c r="C210" s="15" t="str">
        <f>(IF((VLOOKUP(Table1[[#This Row],[SKU]],'[1]All Skus'!$A:$AJ,2,FALSE))="AKG",(VLOOKUP(Table1[[#This Row],[SKU]],'[1]All Skus'!$A:$AJ,4,FALSE)),""))</f>
        <v>Perception Wireless 45 Pres Set BD A</v>
      </c>
      <c r="D210" s="15" t="str">
        <f>(IF((VLOOKUP(Table1[[#This Row],[SKU]],'[1]All Skus'!$A:$AJ,2,FALSE))="AKG",(VLOOKUP(Table1[[#This Row],[SKU]],'[1]All Skus'!$A:$AJ,5,FALSE)),""))</f>
        <v>AT610000</v>
      </c>
      <c r="E210" s="15">
        <f>(IF((VLOOKUP(Table1[[#This Row],[SKU]],'[1]All Skus'!$A:$AJ,2,FALSE))="AKG",(VLOOKUP(Table1[[#This Row],[SKU]],'[1]All Skus'!$A:$AJ,6,FALSE)),""))</f>
        <v>0</v>
      </c>
      <c r="F210" s="15">
        <f>(IF((VLOOKUP(Table1[[#This Row],[SKU]],'[1]All Skus'!$A:$AJ,2,FALSE))="AKG",(VLOOKUP(Table1[[#This Row],[SKU]],'[1]All Skus'!$A:$AJ,7,FALSE)),""))</f>
        <v>0</v>
      </c>
      <c r="G210" s="16" t="str">
        <f>(IF((VLOOKUP(Table1[[#This Row],[SKU]],'[1]All Skus'!$A:$AJ,2,FALSE))="AKG",(VLOOKUP(Table1[[#This Row],[SKU]],'[1]All Skus'!$A:$AJ,8,FALSE)),""))</f>
        <v>Wireless Microphone System 45</v>
      </c>
      <c r="H210" s="17" t="str">
        <f>(IF((VLOOKUP(Table1[[#This Row],[SKU]],'[1]All Skus'!$A:$AJ,2,FALSE))="AKG",(VLOOKUP(Table1[[#This Row],[SKU]],'[1]All Skus'!$A:$AJ,9,FALSE)),""))</f>
        <v xml:space="preserve">Frequency agile wireless microphone system including SR45 Stationary Receiver, PT45 Pocket Transmitter, SMPS Switched Mode Power Supply (EU/US/UK), CK99 Lavalier Microphone, 1 AA Battery </v>
      </c>
      <c r="I210" s="18">
        <f>(IF((VLOOKUP(Table1[[#This Row],[SKU]],'[1]All Skus'!$A:$AJ,2,FALSE))="AKG",(VLOOKUP(Table1[[#This Row],[SKU]],'[1]All Skus'!$A:$AJ,10,FALSE)),""))</f>
        <v>302.39999999999998</v>
      </c>
      <c r="J210" s="19">
        <f>(IF((VLOOKUP(Table1[[#This Row],[SKU]],'[1]All Skus'!$A:$AJ,2,FALSE))="AKG",(VLOOKUP(Table1[[#This Row],[SKU]],'[1]All Skus'!$A:$AJ,22,FALSE)),""))</f>
        <v>3.2</v>
      </c>
      <c r="K210" s="19" t="str">
        <f>(IF((VLOOKUP(Table1[[#This Row],[SKU]],'[1]All Skus'!$A:$AJ,2,FALSE))="AKG",(VLOOKUP(Table1[[#This Row],[SKU]],'[1]All Skus'!$A:$AJ,23,FALSE)),""))</f>
        <v>CN</v>
      </c>
      <c r="L210" s="20" t="str">
        <f>HYPERLINK((IF((VLOOKUP(Table1[[#This Row],[SKU]],'[1]All Skus'!$A:$AJ,2,FALSE))="AKG",(VLOOKUP(Table1[[#This Row],[SKU]],'[1]All Skus'!$A:$AJ,24,FALSE)),"")))</f>
        <v>Non Compliant</v>
      </c>
    </row>
    <row r="211" spans="1:12" ht="40.799999999999997" customHeight="1" x14ac:dyDescent="0.3">
      <c r="A211" s="13" t="s">
        <v>220</v>
      </c>
      <c r="B211" s="14" t="str">
        <f>(IF((VLOOKUP(Table1[[#This Row],[SKU]],'[1]All Skus'!$A:$AJ,2,FALSE))="AKG",(VLOOKUP(Table1[[#This Row],[SKU]],'[1]All Skus'!$A:$AJ,3,FALSE)), ""))</f>
        <v>Wireless Mics</v>
      </c>
      <c r="C211" s="15" t="str">
        <f>(IF((VLOOKUP(Table1[[#This Row],[SKU]],'[1]All Skus'!$A:$AJ,2,FALSE))="AKG",(VLOOKUP(Table1[[#This Row],[SKU]],'[1]All Skus'!$A:$AJ,4,FALSE)),""))</f>
        <v>Perception Wireless 45 Instr Set BD A</v>
      </c>
      <c r="D211" s="15" t="str">
        <f>(IF((VLOOKUP(Table1[[#This Row],[SKU]],'[1]All Skus'!$A:$AJ,2,FALSE))="AKG",(VLOOKUP(Table1[[#This Row],[SKU]],'[1]All Skus'!$A:$AJ,5,FALSE)),""))</f>
        <v>AT610000</v>
      </c>
      <c r="E211" s="15">
        <f>(IF((VLOOKUP(Table1[[#This Row],[SKU]],'[1]All Skus'!$A:$AJ,2,FALSE))="AKG",(VLOOKUP(Table1[[#This Row],[SKU]],'[1]All Skus'!$A:$AJ,6,FALSE)),""))</f>
        <v>0</v>
      </c>
      <c r="F211" s="15">
        <f>(IF((VLOOKUP(Table1[[#This Row],[SKU]],'[1]All Skus'!$A:$AJ,2,FALSE))="AKG",(VLOOKUP(Table1[[#This Row],[SKU]],'[1]All Skus'!$A:$AJ,7,FALSE)),""))</f>
        <v>0</v>
      </c>
      <c r="G211" s="16" t="str">
        <f>(IF((VLOOKUP(Table1[[#This Row],[SKU]],'[1]All Skus'!$A:$AJ,2,FALSE))="AKG",(VLOOKUP(Table1[[#This Row],[SKU]],'[1]All Skus'!$A:$AJ,8,FALSE)),""))</f>
        <v>Wireless Microphone System 45</v>
      </c>
      <c r="H211" s="17" t="str">
        <f>(IF((VLOOKUP(Table1[[#This Row],[SKU]],'[1]All Skus'!$A:$AJ,2,FALSE))="AKG",(VLOOKUP(Table1[[#This Row],[SKU]],'[1]All Skus'!$A:$AJ,9,FALSE)),""))</f>
        <v>Frequency agile wireless microphone system including SR45 Stationary Receiver, PT45 Pocket Transmitter, SMPS Switched Mode Power Supply (EU/US/UK), Instrument Cable, 1 AA Battery</v>
      </c>
      <c r="I211" s="18">
        <f>(IF((VLOOKUP(Table1[[#This Row],[SKU]],'[1]All Skus'!$A:$AJ,2,FALSE))="AKG",(VLOOKUP(Table1[[#This Row],[SKU]],'[1]All Skus'!$A:$AJ,10,FALSE)),""))</f>
        <v>228.36</v>
      </c>
      <c r="J211" s="19">
        <f>(IF((VLOOKUP(Table1[[#This Row],[SKU]],'[1]All Skus'!$A:$AJ,2,FALSE))="AKG",(VLOOKUP(Table1[[#This Row],[SKU]],'[1]All Skus'!$A:$AJ,22,FALSE)),""))</f>
        <v>3.2</v>
      </c>
      <c r="K211" s="19" t="str">
        <f>(IF((VLOOKUP(Table1[[#This Row],[SKU]],'[1]All Skus'!$A:$AJ,2,FALSE))="AKG",(VLOOKUP(Table1[[#This Row],[SKU]],'[1]All Skus'!$A:$AJ,23,FALSE)),""))</f>
        <v>CN</v>
      </c>
      <c r="L211" s="20" t="str">
        <f>HYPERLINK((IF((VLOOKUP(Table1[[#This Row],[SKU]],'[1]All Skus'!$A:$AJ,2,FALSE))="AKG",(VLOOKUP(Table1[[#This Row],[SKU]],'[1]All Skus'!$A:$AJ,24,FALSE)),"")))</f>
        <v>Non Compliant</v>
      </c>
    </row>
    <row r="212" spans="1:12" ht="40.799999999999997" customHeight="1" x14ac:dyDescent="0.3">
      <c r="A212" s="13" t="s">
        <v>221</v>
      </c>
      <c r="B212" s="14" t="str">
        <f>(IF((VLOOKUP(Table1[[#This Row],[SKU]],'[1]All Skus'!$A:$AJ,2,FALSE))="AKG",(VLOOKUP(Table1[[#This Row],[SKU]],'[1]All Skus'!$A:$AJ,3,FALSE)), ""))</f>
        <v>Wireless Mics</v>
      </c>
      <c r="C212" s="15" t="str">
        <f>(IF((VLOOKUP(Table1[[#This Row],[SKU]],'[1]All Skus'!$A:$AJ,2,FALSE))="AKG",(VLOOKUP(Table1[[#This Row],[SKU]],'[1]All Skus'!$A:$AJ,4,FALSE)),""))</f>
        <v>Perception Wireless 45 Vocal Set BD A</v>
      </c>
      <c r="D212" s="15" t="str">
        <f>(IF((VLOOKUP(Table1[[#This Row],[SKU]],'[1]All Skus'!$A:$AJ,2,FALSE))="AKG",(VLOOKUP(Table1[[#This Row],[SKU]],'[1]All Skus'!$A:$AJ,5,FALSE)),""))</f>
        <v>AT610000</v>
      </c>
      <c r="E212" s="15">
        <f>(IF((VLOOKUP(Table1[[#This Row],[SKU]],'[1]All Skus'!$A:$AJ,2,FALSE))="AKG",(VLOOKUP(Table1[[#This Row],[SKU]],'[1]All Skus'!$A:$AJ,6,FALSE)),""))</f>
        <v>0</v>
      </c>
      <c r="F212" s="15">
        <f>(IF((VLOOKUP(Table1[[#This Row],[SKU]],'[1]All Skus'!$A:$AJ,2,FALSE))="AKG",(VLOOKUP(Table1[[#This Row],[SKU]],'[1]All Skus'!$A:$AJ,7,FALSE)),""))</f>
        <v>0</v>
      </c>
      <c r="G212" s="16" t="str">
        <f>(IF((VLOOKUP(Table1[[#This Row],[SKU]],'[1]All Skus'!$A:$AJ,2,FALSE))="AKG",(VLOOKUP(Table1[[#This Row],[SKU]],'[1]All Skus'!$A:$AJ,8,FALSE)),""))</f>
        <v>Wireless Microphone System 45</v>
      </c>
      <c r="H212" s="17" t="str">
        <f>(IF((VLOOKUP(Table1[[#This Row],[SKU]],'[1]All Skus'!$A:$AJ,2,FALSE))="AKG",(VLOOKUP(Table1[[#This Row],[SKU]],'[1]All Skus'!$A:$AJ,9,FALSE)),""))</f>
        <v xml:space="preserve">Frequency agile wireless microphone system including SR45 Stationary Receiver, HT45 Handheld Transmitter, SMPS Switched Mode Power Supply (EU/US/UK), Stand Adapter, 1 AA Battery </v>
      </c>
      <c r="I212" s="18">
        <f>(IF((VLOOKUP(Table1[[#This Row],[SKU]],'[1]All Skus'!$A:$AJ,2,FALSE))="AKG",(VLOOKUP(Table1[[#This Row],[SKU]],'[1]All Skus'!$A:$AJ,10,FALSE)),""))</f>
        <v>228.36</v>
      </c>
      <c r="J212" s="19">
        <f>(IF((VLOOKUP(Table1[[#This Row],[SKU]],'[1]All Skus'!$A:$AJ,2,FALSE))="AKG",(VLOOKUP(Table1[[#This Row],[SKU]],'[1]All Skus'!$A:$AJ,22,FALSE)),""))</f>
        <v>3.2</v>
      </c>
      <c r="K212" s="19" t="str">
        <f>(IF((VLOOKUP(Table1[[#This Row],[SKU]],'[1]All Skus'!$A:$AJ,2,FALSE))="AKG",(VLOOKUP(Table1[[#This Row],[SKU]],'[1]All Skus'!$A:$AJ,23,FALSE)),""))</f>
        <v>CN</v>
      </c>
      <c r="L212" s="20" t="str">
        <f>HYPERLINK((IF((VLOOKUP(Table1[[#This Row],[SKU]],'[1]All Skus'!$A:$AJ,2,FALSE))="AKG",(VLOOKUP(Table1[[#This Row],[SKU]],'[1]All Skus'!$A:$AJ,24,FALSE)),"")))</f>
        <v>Non Compliant</v>
      </c>
    </row>
    <row r="213" spans="1:12" ht="40.799999999999997" customHeight="1" x14ac:dyDescent="0.3">
      <c r="A213" s="24" t="s">
        <v>222</v>
      </c>
      <c r="B213" s="14">
        <f>(IF((VLOOKUP(Table1[[#This Row],[SKU]],'[1]All Skus'!$A:$AJ,2,FALSE))="AKG",(VLOOKUP(Table1[[#This Row],[SKU]],'[1]All Skus'!$A:$AJ,3,FALSE)), ""))</f>
        <v>0</v>
      </c>
      <c r="C213" s="15">
        <f>(IF((VLOOKUP(Table1[[#This Row],[SKU]],'[1]All Skus'!$A:$AJ,2,FALSE))="AKG",(VLOOKUP(Table1[[#This Row],[SKU]],'[1]All Skus'!$A:$AJ,4,FALSE)),""))</f>
        <v>0</v>
      </c>
      <c r="D213" s="15">
        <f>(IF((VLOOKUP(Table1[[#This Row],[SKU]],'[1]All Skus'!$A:$AJ,2,FALSE))="AKG",(VLOOKUP(Table1[[#This Row],[SKU]],'[1]All Skus'!$A:$AJ,5,FALSE)),""))</f>
        <v>0</v>
      </c>
      <c r="E213" s="15">
        <f>(IF((VLOOKUP(Table1[[#This Row],[SKU]],'[1]All Skus'!$A:$AJ,2,FALSE))="AKG",(VLOOKUP(Table1[[#This Row],[SKU]],'[1]All Skus'!$A:$AJ,6,FALSE)),""))</f>
        <v>0</v>
      </c>
      <c r="F213" s="15">
        <f>(IF((VLOOKUP(Table1[[#This Row],[SKU]],'[1]All Skus'!$A:$AJ,2,FALSE))="AKG",(VLOOKUP(Table1[[#This Row],[SKU]],'[1]All Skus'!$A:$AJ,7,FALSE)),""))</f>
        <v>0</v>
      </c>
      <c r="G213" s="16">
        <f>(IF((VLOOKUP(Table1[[#This Row],[SKU]],'[1]All Skus'!$A:$AJ,2,FALSE))="AKG",(VLOOKUP(Table1[[#This Row],[SKU]],'[1]All Skus'!$A:$AJ,8,FALSE)),""))</f>
        <v>0</v>
      </c>
      <c r="H213" s="17">
        <f>(IF((VLOOKUP(Table1[[#This Row],[SKU]],'[1]All Skus'!$A:$AJ,2,FALSE))="AKG",(VLOOKUP(Table1[[#This Row],[SKU]],'[1]All Skus'!$A:$AJ,9,FALSE)),""))</f>
        <v>0</v>
      </c>
      <c r="I213" s="18">
        <f>(IF((VLOOKUP(Table1[[#This Row],[SKU]],'[1]All Skus'!$A:$AJ,2,FALSE))="AKG",(VLOOKUP(Table1[[#This Row],[SKU]],'[1]All Skus'!$A:$AJ,10,FALSE)),""))</f>
        <v>0</v>
      </c>
      <c r="J213" s="19">
        <f>(IF((VLOOKUP(Table1[[#This Row],[SKU]],'[1]All Skus'!$A:$AJ,2,FALSE))="AKG",(VLOOKUP(Table1[[#This Row],[SKU]],'[1]All Skus'!$A:$AJ,22,FALSE)),""))</f>
        <v>0</v>
      </c>
      <c r="K213" s="19">
        <f>(IF((VLOOKUP(Table1[[#This Row],[SKU]],'[1]All Skus'!$A:$AJ,2,FALSE))="AKG",(VLOOKUP(Table1[[#This Row],[SKU]],'[1]All Skus'!$A:$AJ,23,FALSE)),""))</f>
        <v>0</v>
      </c>
      <c r="L213" s="20" t="str">
        <f>HYPERLINK((IF((VLOOKUP(Table1[[#This Row],[SKU]],'[1]All Skus'!$A:$AJ,2,FALSE))="AKG",(VLOOKUP(Table1[[#This Row],[SKU]],'[1]All Skus'!$A:$AJ,24,FALSE)),"")))</f>
        <v/>
      </c>
    </row>
    <row r="214" spans="1:12" ht="40.799999999999997" customHeight="1" x14ac:dyDescent="0.3">
      <c r="A214" s="13" t="s">
        <v>223</v>
      </c>
      <c r="B214" s="14" t="str">
        <f>(IF((VLOOKUP(Table1[[#This Row],[SKU]],'[1]All Skus'!$A:$AJ,2,FALSE))="AKG",(VLOOKUP(Table1[[#This Row],[SKU]],'[1]All Skus'!$A:$AJ,3,FALSE)), ""))</f>
        <v>Wireless mics</v>
      </c>
      <c r="C214" s="15" t="str">
        <f>(IF((VLOOKUP(Table1[[#This Row],[SKU]],'[1]All Skus'!$A:$AJ,2,FALSE))="AKG",(VLOOKUP(Table1[[#This Row],[SKU]],'[1]All Skus'!$A:$AJ,4,FALSE)),""))</f>
        <v xml:space="preserve">WMS40MINI Vocal Set BD US25A </v>
      </c>
      <c r="D214" s="15" t="str">
        <f>(IF((VLOOKUP(Table1[[#This Row],[SKU]],'[1]All Skus'!$A:$AJ,2,FALSE))="AKG",(VLOOKUP(Table1[[#This Row],[SKU]],'[1]All Skus'!$A:$AJ,5,FALSE)),""))</f>
        <v>AT610000</v>
      </c>
      <c r="E214" s="15">
        <f>(IF((VLOOKUP(Table1[[#This Row],[SKU]],'[1]All Skus'!$A:$AJ,2,FALSE))="AKG",(VLOOKUP(Table1[[#This Row],[SKU]],'[1]All Skus'!$A:$AJ,6,FALSE)),""))</f>
        <v>0</v>
      </c>
      <c r="F214" s="15">
        <f>(IF((VLOOKUP(Table1[[#This Row],[SKU]],'[1]All Skus'!$A:$AJ,2,FALSE))="AKG",(VLOOKUP(Table1[[#This Row],[SKU]],'[1]All Skus'!$A:$AJ,7,FALSE)),""))</f>
        <v>0</v>
      </c>
      <c r="G214" s="16" t="str">
        <f>(IF((VLOOKUP(Table1[[#This Row],[SKU]],'[1]All Skus'!$A:$AJ,2,FALSE))="AKG",(VLOOKUP(Table1[[#This Row],[SKU]],'[1]All Skus'!$A:$AJ,8,FALSE)),""))</f>
        <v>Wireless Microphone System 40 Mini</v>
      </c>
      <c r="H214" s="17" t="str">
        <f>(IF((VLOOKUP(Table1[[#This Row],[SKU]],'[1]All Skus'!$A:$AJ,2,FALSE))="AKG",(VLOOKUP(Table1[[#This Row],[SKU]],'[1]All Skus'!$A:$AJ,9,FALSE)),""))</f>
        <v>Plug &amp; play wireless microphone system, including SR40 mini single channel receiver, 1x HT40 mini handheld transmitter, SMPS switched mode power supply (EU/US/UK/AU), 1x AA battery</v>
      </c>
      <c r="I214" s="18">
        <f>(IF((VLOOKUP(Table1[[#This Row],[SKU]],'[1]All Skus'!$A:$AJ,2,FALSE))="AKG",(VLOOKUP(Table1[[#This Row],[SKU]],'[1]All Skus'!$A:$AJ,10,FALSE)),""))</f>
        <v>150.11000000000001</v>
      </c>
      <c r="J214" s="19">
        <f>(IF((VLOOKUP(Table1[[#This Row],[SKU]],'[1]All Skus'!$A:$AJ,2,FALSE))="AKG",(VLOOKUP(Table1[[#This Row],[SKU]],'[1]All Skus'!$A:$AJ,22,FALSE)),""))</f>
        <v>2.34</v>
      </c>
      <c r="K214" s="19" t="str">
        <f>(IF((VLOOKUP(Table1[[#This Row],[SKU]],'[1]All Skus'!$A:$AJ,2,FALSE))="AKG",(VLOOKUP(Table1[[#This Row],[SKU]],'[1]All Skus'!$A:$AJ,23,FALSE)),""))</f>
        <v>CN</v>
      </c>
      <c r="L214" s="20" t="str">
        <f>HYPERLINK((IF((VLOOKUP(Table1[[#This Row],[SKU]],'[1]All Skus'!$A:$AJ,2,FALSE))="AKG",(VLOOKUP(Table1[[#This Row],[SKU]],'[1]All Skus'!$A:$AJ,24,FALSE)),"")))</f>
        <v>Non Compliant</v>
      </c>
    </row>
    <row r="215" spans="1:12" ht="40.799999999999997" customHeight="1" x14ac:dyDescent="0.3">
      <c r="A215" s="13" t="s">
        <v>224</v>
      </c>
      <c r="B215" s="14" t="str">
        <f>(IF((VLOOKUP(Table1[[#This Row],[SKU]],'[1]All Skus'!$A:$AJ,2,FALSE))="AKG",(VLOOKUP(Table1[[#This Row],[SKU]],'[1]All Skus'!$A:$AJ,3,FALSE)), ""))</f>
        <v>Wireless mics</v>
      </c>
      <c r="C215" s="15" t="str">
        <f>(IF((VLOOKUP(Table1[[#This Row],[SKU]],'[1]All Skus'!$A:$AJ,2,FALSE))="AKG",(VLOOKUP(Table1[[#This Row],[SKU]],'[1]All Skus'!$A:$AJ,4,FALSE)),""))</f>
        <v xml:space="preserve">WMS40MINI Vocal Set BD US25B </v>
      </c>
      <c r="D215" s="15" t="str">
        <f>(IF((VLOOKUP(Table1[[#This Row],[SKU]],'[1]All Skus'!$A:$AJ,2,FALSE))="AKG",(VLOOKUP(Table1[[#This Row],[SKU]],'[1]All Skus'!$A:$AJ,5,FALSE)),""))</f>
        <v>AT610000</v>
      </c>
      <c r="E215" s="15">
        <f>(IF((VLOOKUP(Table1[[#This Row],[SKU]],'[1]All Skus'!$A:$AJ,2,FALSE))="AKG",(VLOOKUP(Table1[[#This Row],[SKU]],'[1]All Skus'!$A:$AJ,6,FALSE)),""))</f>
        <v>0</v>
      </c>
      <c r="F215" s="15">
        <f>(IF((VLOOKUP(Table1[[#This Row],[SKU]],'[1]All Skus'!$A:$AJ,2,FALSE))="AKG",(VLOOKUP(Table1[[#This Row],[SKU]],'[1]All Skus'!$A:$AJ,7,FALSE)),""))</f>
        <v>0</v>
      </c>
      <c r="G215" s="16" t="str">
        <f>(IF((VLOOKUP(Table1[[#This Row],[SKU]],'[1]All Skus'!$A:$AJ,2,FALSE))="AKG",(VLOOKUP(Table1[[#This Row],[SKU]],'[1]All Skus'!$A:$AJ,8,FALSE)),""))</f>
        <v>Wireless Microphone System 40 Mini</v>
      </c>
      <c r="H215" s="17" t="str">
        <f>(IF((VLOOKUP(Table1[[#This Row],[SKU]],'[1]All Skus'!$A:$AJ,2,FALSE))="AKG",(VLOOKUP(Table1[[#This Row],[SKU]],'[1]All Skus'!$A:$AJ,9,FALSE)),""))</f>
        <v>Plug &amp; play wireless microphone system, including SR40 mini single channel receiver, 1x HT40 mini handheld transmitter, SMPS switched mode power supply (EU/US/UK/AU), 1x AA battery</v>
      </c>
      <c r="I215" s="18">
        <f>(IF((VLOOKUP(Table1[[#This Row],[SKU]],'[1]All Skus'!$A:$AJ,2,FALSE))="AKG",(VLOOKUP(Table1[[#This Row],[SKU]],'[1]All Skus'!$A:$AJ,10,FALSE)),""))</f>
        <v>150.11000000000001</v>
      </c>
      <c r="J215" s="19">
        <f>(IF((VLOOKUP(Table1[[#This Row],[SKU]],'[1]All Skus'!$A:$AJ,2,FALSE))="AKG",(VLOOKUP(Table1[[#This Row],[SKU]],'[1]All Skus'!$A:$AJ,22,FALSE)),""))</f>
        <v>2.34</v>
      </c>
      <c r="K215" s="19" t="str">
        <f>(IF((VLOOKUP(Table1[[#This Row],[SKU]],'[1]All Skus'!$A:$AJ,2,FALSE))="AKG",(VLOOKUP(Table1[[#This Row],[SKU]],'[1]All Skus'!$A:$AJ,23,FALSE)),""))</f>
        <v>CN</v>
      </c>
      <c r="L215" s="20" t="str">
        <f>HYPERLINK((IF((VLOOKUP(Table1[[#This Row],[SKU]],'[1]All Skus'!$A:$AJ,2,FALSE))="AKG",(VLOOKUP(Table1[[#This Row],[SKU]],'[1]All Skus'!$A:$AJ,24,FALSE)),"")))</f>
        <v>Non Compliant</v>
      </c>
    </row>
    <row r="216" spans="1:12" ht="40.799999999999997" customHeight="1" x14ac:dyDescent="0.3">
      <c r="A216" s="13" t="s">
        <v>225</v>
      </c>
      <c r="B216" s="14" t="str">
        <f>(IF((VLOOKUP(Table1[[#This Row],[SKU]],'[1]All Skus'!$A:$AJ,2,FALSE))="AKG",(VLOOKUP(Table1[[#This Row],[SKU]],'[1]All Skus'!$A:$AJ,3,FALSE)), ""))</f>
        <v>Wireless mics</v>
      </c>
      <c r="C216" s="15" t="str">
        <f>(IF((VLOOKUP(Table1[[#This Row],[SKU]],'[1]All Skus'!$A:$AJ,2,FALSE))="AKG",(VLOOKUP(Table1[[#This Row],[SKU]],'[1]All Skus'!$A:$AJ,4,FALSE)),""))</f>
        <v xml:space="preserve">WMS40MINI Vocal Set BD US25C </v>
      </c>
      <c r="D216" s="15" t="str">
        <f>(IF((VLOOKUP(Table1[[#This Row],[SKU]],'[1]All Skus'!$A:$AJ,2,FALSE))="AKG",(VLOOKUP(Table1[[#This Row],[SKU]],'[1]All Skus'!$A:$AJ,5,FALSE)),""))</f>
        <v>AT610000</v>
      </c>
      <c r="E216" s="15">
        <f>(IF((VLOOKUP(Table1[[#This Row],[SKU]],'[1]All Skus'!$A:$AJ,2,FALSE))="AKG",(VLOOKUP(Table1[[#This Row],[SKU]],'[1]All Skus'!$A:$AJ,6,FALSE)),""))</f>
        <v>0</v>
      </c>
      <c r="F216" s="15">
        <f>(IF((VLOOKUP(Table1[[#This Row],[SKU]],'[1]All Skus'!$A:$AJ,2,FALSE))="AKG",(VLOOKUP(Table1[[#This Row],[SKU]],'[1]All Skus'!$A:$AJ,7,FALSE)),""))</f>
        <v>0</v>
      </c>
      <c r="G216" s="16" t="str">
        <f>(IF((VLOOKUP(Table1[[#This Row],[SKU]],'[1]All Skus'!$A:$AJ,2,FALSE))="AKG",(VLOOKUP(Table1[[#This Row],[SKU]],'[1]All Skus'!$A:$AJ,8,FALSE)),""))</f>
        <v>Wireless Microphone System 40 Mini</v>
      </c>
      <c r="H216" s="17" t="str">
        <f>(IF((VLOOKUP(Table1[[#This Row],[SKU]],'[1]All Skus'!$A:$AJ,2,FALSE))="AKG",(VLOOKUP(Table1[[#This Row],[SKU]],'[1]All Skus'!$A:$AJ,9,FALSE)),""))</f>
        <v>Plug &amp; play wireless microphone system, including SR40 mini single channel receiver, 1x HT40 mini handheld transmitter, SMPS switched mode power supply (EU/US/UK/AU), 1x AA battery</v>
      </c>
      <c r="I216" s="18">
        <f>(IF((VLOOKUP(Table1[[#This Row],[SKU]],'[1]All Skus'!$A:$AJ,2,FALSE))="AKG",(VLOOKUP(Table1[[#This Row],[SKU]],'[1]All Skus'!$A:$AJ,10,FALSE)),""))</f>
        <v>157.22</v>
      </c>
      <c r="J216" s="19">
        <f>(IF((VLOOKUP(Table1[[#This Row],[SKU]],'[1]All Skus'!$A:$AJ,2,FALSE))="AKG",(VLOOKUP(Table1[[#This Row],[SKU]],'[1]All Skus'!$A:$AJ,22,FALSE)),""))</f>
        <v>2.34</v>
      </c>
      <c r="K216" s="19" t="str">
        <f>(IF((VLOOKUP(Table1[[#This Row],[SKU]],'[1]All Skus'!$A:$AJ,2,FALSE))="AKG",(VLOOKUP(Table1[[#This Row],[SKU]],'[1]All Skus'!$A:$AJ,23,FALSE)),""))</f>
        <v>CN</v>
      </c>
      <c r="L216" s="20" t="str">
        <f>HYPERLINK((IF((VLOOKUP(Table1[[#This Row],[SKU]],'[1]All Skus'!$A:$AJ,2,FALSE))="AKG",(VLOOKUP(Table1[[#This Row],[SKU]],'[1]All Skus'!$A:$AJ,24,FALSE)),"")))</f>
        <v>Non Compliant</v>
      </c>
    </row>
    <row r="217" spans="1:12" ht="40.799999999999997" customHeight="1" x14ac:dyDescent="0.3">
      <c r="A217" s="13" t="s">
        <v>226</v>
      </c>
      <c r="B217" s="14" t="str">
        <f>(IF((VLOOKUP(Table1[[#This Row],[SKU]],'[1]All Skus'!$A:$AJ,2,FALSE))="AKG",(VLOOKUP(Table1[[#This Row],[SKU]],'[1]All Skus'!$A:$AJ,3,FALSE)), ""))</f>
        <v>Wireless mics</v>
      </c>
      <c r="C217" s="15" t="str">
        <f>(IF((VLOOKUP(Table1[[#This Row],[SKU]],'[1]All Skus'!$A:$AJ,2,FALSE))="AKG",(VLOOKUP(Table1[[#This Row],[SKU]],'[1]All Skus'!$A:$AJ,4,FALSE)),""))</f>
        <v xml:space="preserve">WMS40MINI Vocal Set BD US25D </v>
      </c>
      <c r="D217" s="15" t="str">
        <f>(IF((VLOOKUP(Table1[[#This Row],[SKU]],'[1]All Skus'!$A:$AJ,2,FALSE))="AKG",(VLOOKUP(Table1[[#This Row],[SKU]],'[1]All Skus'!$A:$AJ,5,FALSE)),""))</f>
        <v>AT610000</v>
      </c>
      <c r="E217" s="15">
        <f>(IF((VLOOKUP(Table1[[#This Row],[SKU]],'[1]All Skus'!$A:$AJ,2,FALSE))="AKG",(VLOOKUP(Table1[[#This Row],[SKU]],'[1]All Skus'!$A:$AJ,6,FALSE)),""))</f>
        <v>0</v>
      </c>
      <c r="F217" s="15">
        <f>(IF((VLOOKUP(Table1[[#This Row],[SKU]],'[1]All Skus'!$A:$AJ,2,FALSE))="AKG",(VLOOKUP(Table1[[#This Row],[SKU]],'[1]All Skus'!$A:$AJ,7,FALSE)),""))</f>
        <v>0</v>
      </c>
      <c r="G217" s="16" t="str">
        <f>(IF((VLOOKUP(Table1[[#This Row],[SKU]],'[1]All Skus'!$A:$AJ,2,FALSE))="AKG",(VLOOKUP(Table1[[#This Row],[SKU]],'[1]All Skus'!$A:$AJ,8,FALSE)),""))</f>
        <v>Wireless Microphone System 40 Mini</v>
      </c>
      <c r="H217" s="17" t="str">
        <f>(IF((VLOOKUP(Table1[[#This Row],[SKU]],'[1]All Skus'!$A:$AJ,2,FALSE))="AKG",(VLOOKUP(Table1[[#This Row],[SKU]],'[1]All Skus'!$A:$AJ,9,FALSE)),""))</f>
        <v>Plug &amp; play wireless microphone system, including SR40 mini single channel receiver, 1x HT40 mini handheld transmitter, SMPS switched mode power supply (EU/US/UK/AU), 1x AA battery</v>
      </c>
      <c r="I217" s="18">
        <f>(IF((VLOOKUP(Table1[[#This Row],[SKU]],'[1]All Skus'!$A:$AJ,2,FALSE))="AKG",(VLOOKUP(Table1[[#This Row],[SKU]],'[1]All Skus'!$A:$AJ,10,FALSE)),""))</f>
        <v>121</v>
      </c>
      <c r="J217" s="19">
        <f>(IF((VLOOKUP(Table1[[#This Row],[SKU]],'[1]All Skus'!$A:$AJ,2,FALSE))="AKG",(VLOOKUP(Table1[[#This Row],[SKU]],'[1]All Skus'!$A:$AJ,22,FALSE)),""))</f>
        <v>2.34</v>
      </c>
      <c r="K217" s="19" t="str">
        <f>(IF((VLOOKUP(Table1[[#This Row],[SKU]],'[1]All Skus'!$A:$AJ,2,FALSE))="AKG",(VLOOKUP(Table1[[#This Row],[SKU]],'[1]All Skus'!$A:$AJ,23,FALSE)),""))</f>
        <v>CN</v>
      </c>
      <c r="L217" s="20" t="str">
        <f>HYPERLINK((IF((VLOOKUP(Table1[[#This Row],[SKU]],'[1]All Skus'!$A:$AJ,2,FALSE))="AKG",(VLOOKUP(Table1[[#This Row],[SKU]],'[1]All Skus'!$A:$AJ,24,FALSE)),"")))</f>
        <v>Non Compliant</v>
      </c>
    </row>
    <row r="218" spans="1:12" ht="40.799999999999997" customHeight="1" x14ac:dyDescent="0.3">
      <c r="A218" s="22" t="s">
        <v>227</v>
      </c>
      <c r="B218" s="14" t="str">
        <f>(IF((VLOOKUP(Table1[[#This Row],[SKU]],'[1]All Skus'!$A:$AJ,2,FALSE))="AKG",(VLOOKUP(Table1[[#This Row],[SKU]],'[1]All Skus'!$A:$AJ,3,FALSE)), ""))</f>
        <v>Wireless mics</v>
      </c>
      <c r="C218" s="15" t="str">
        <f>(IF((VLOOKUP(Table1[[#This Row],[SKU]],'[1]All Skus'!$A:$AJ,2,FALSE))="AKG",(VLOOKUP(Table1[[#This Row],[SKU]],'[1]All Skus'!$A:$AJ,4,FALSE)),""))</f>
        <v xml:space="preserve">WMS40MINI Instrumental Set BD US25A </v>
      </c>
      <c r="D218" s="15" t="str">
        <f>(IF((VLOOKUP(Table1[[#This Row],[SKU]],'[1]All Skus'!$A:$AJ,2,FALSE))="AKG",(VLOOKUP(Table1[[#This Row],[SKU]],'[1]All Skus'!$A:$AJ,5,FALSE)),""))</f>
        <v>AT610000</v>
      </c>
      <c r="E218" s="15">
        <f>(IF((VLOOKUP(Table1[[#This Row],[SKU]],'[1]All Skus'!$A:$AJ,2,FALSE))="AKG",(VLOOKUP(Table1[[#This Row],[SKU]],'[1]All Skus'!$A:$AJ,6,FALSE)),""))</f>
        <v>0</v>
      </c>
      <c r="F218" s="15">
        <f>(IF((VLOOKUP(Table1[[#This Row],[SKU]],'[1]All Skus'!$A:$AJ,2,FALSE))="AKG",(VLOOKUP(Table1[[#This Row],[SKU]],'[1]All Skus'!$A:$AJ,7,FALSE)),""))</f>
        <v>0</v>
      </c>
      <c r="G218" s="16" t="str">
        <f>(IF((VLOOKUP(Table1[[#This Row],[SKU]],'[1]All Skus'!$A:$AJ,2,FALSE))="AKG",(VLOOKUP(Table1[[#This Row],[SKU]],'[1]All Skus'!$A:$AJ,8,FALSE)),""))</f>
        <v>Wireless Microphone System 40 Mini</v>
      </c>
      <c r="H218" s="17" t="str">
        <f>(IF((VLOOKUP(Table1[[#This Row],[SKU]],'[1]All Skus'!$A:$AJ,2,FALSE))="AKG",(VLOOKUP(Table1[[#This Row],[SKU]],'[1]All Skus'!$A:$AJ,9,FALSE)),""))</f>
        <v>Plug &amp; play wireless microphone system, including SR40 mini single channel receiver, 1x PT40 mini pocket transmitter, 1x instrument cable, SMPS switched mode power supply (EU/US/UK/AU), 1x AA batteries</v>
      </c>
      <c r="I218" s="18">
        <f>(IF((VLOOKUP(Table1[[#This Row],[SKU]],'[1]All Skus'!$A:$AJ,2,FALSE))="AKG",(VLOOKUP(Table1[[#This Row],[SKU]],'[1]All Skus'!$A:$AJ,10,FALSE)),""))</f>
        <v>161.34</v>
      </c>
      <c r="J218" s="19">
        <f>(IF((VLOOKUP(Table1[[#This Row],[SKU]],'[1]All Skus'!$A:$AJ,2,FALSE))="AKG",(VLOOKUP(Table1[[#This Row],[SKU]],'[1]All Skus'!$A:$AJ,22,FALSE)),""))</f>
        <v>2.34</v>
      </c>
      <c r="K218" s="19" t="str">
        <f>(IF((VLOOKUP(Table1[[#This Row],[SKU]],'[1]All Skus'!$A:$AJ,2,FALSE))="AKG",(VLOOKUP(Table1[[#This Row],[SKU]],'[1]All Skus'!$A:$AJ,23,FALSE)),""))</f>
        <v>CN</v>
      </c>
      <c r="L218" s="20" t="str">
        <f>HYPERLINK((IF((VLOOKUP(Table1[[#This Row],[SKU]],'[1]All Skus'!$A:$AJ,2,FALSE))="AKG",(VLOOKUP(Table1[[#This Row],[SKU]],'[1]All Skus'!$A:$AJ,24,FALSE)),"")))</f>
        <v>Non Compliant</v>
      </c>
    </row>
    <row r="219" spans="1:12" ht="40.799999999999997" customHeight="1" x14ac:dyDescent="0.3">
      <c r="A219" s="22" t="s">
        <v>228</v>
      </c>
      <c r="B219" s="14" t="str">
        <f>(IF((VLOOKUP(Table1[[#This Row],[SKU]],'[1]All Skus'!$A:$AJ,2,FALSE))="AKG",(VLOOKUP(Table1[[#This Row],[SKU]],'[1]All Skus'!$A:$AJ,3,FALSE)), ""))</f>
        <v>Wireless mics</v>
      </c>
      <c r="C219" s="15" t="str">
        <f>(IF((VLOOKUP(Table1[[#This Row],[SKU]],'[1]All Skus'!$A:$AJ,2,FALSE))="AKG",(VLOOKUP(Table1[[#This Row],[SKU]],'[1]All Skus'!$A:$AJ,4,FALSE)),""))</f>
        <v xml:space="preserve">WMS40MINI Instrumetnal Set BD US25B </v>
      </c>
      <c r="D219" s="15" t="str">
        <f>(IF((VLOOKUP(Table1[[#This Row],[SKU]],'[1]All Skus'!$A:$AJ,2,FALSE))="AKG",(VLOOKUP(Table1[[#This Row],[SKU]],'[1]All Skus'!$A:$AJ,5,FALSE)),""))</f>
        <v>AT610000</v>
      </c>
      <c r="E219" s="15">
        <f>(IF((VLOOKUP(Table1[[#This Row],[SKU]],'[1]All Skus'!$A:$AJ,2,FALSE))="AKG",(VLOOKUP(Table1[[#This Row],[SKU]],'[1]All Skus'!$A:$AJ,6,FALSE)),""))</f>
        <v>0</v>
      </c>
      <c r="F219" s="15">
        <f>(IF((VLOOKUP(Table1[[#This Row],[SKU]],'[1]All Skus'!$A:$AJ,2,FALSE))="AKG",(VLOOKUP(Table1[[#This Row],[SKU]],'[1]All Skus'!$A:$AJ,7,FALSE)),""))</f>
        <v>0</v>
      </c>
      <c r="G219" s="16" t="str">
        <f>(IF((VLOOKUP(Table1[[#This Row],[SKU]],'[1]All Skus'!$A:$AJ,2,FALSE))="AKG",(VLOOKUP(Table1[[#This Row],[SKU]],'[1]All Skus'!$A:$AJ,8,FALSE)),""))</f>
        <v>Wireless Microphone System 40 Mini</v>
      </c>
      <c r="H219" s="17" t="str">
        <f>(IF((VLOOKUP(Table1[[#This Row],[SKU]],'[1]All Skus'!$A:$AJ,2,FALSE))="AKG",(VLOOKUP(Table1[[#This Row],[SKU]],'[1]All Skus'!$A:$AJ,9,FALSE)),""))</f>
        <v>Plug &amp; play wireless microphone system, including SR40 mini single channel receiver, 1x PT40 mini pocket transmitter, 1x instrument cable, SMPS switched mode power supply (EU/US/UK/AU), 1x AA batteries</v>
      </c>
      <c r="I219" s="18">
        <f>(IF((VLOOKUP(Table1[[#This Row],[SKU]],'[1]All Skus'!$A:$AJ,2,FALSE))="AKG",(VLOOKUP(Table1[[#This Row],[SKU]],'[1]All Skus'!$A:$AJ,10,FALSE)),""))</f>
        <v>161.34</v>
      </c>
      <c r="J219" s="19">
        <f>(IF((VLOOKUP(Table1[[#This Row],[SKU]],'[1]All Skus'!$A:$AJ,2,FALSE))="AKG",(VLOOKUP(Table1[[#This Row],[SKU]],'[1]All Skus'!$A:$AJ,22,FALSE)),""))</f>
        <v>2.34</v>
      </c>
      <c r="K219" s="19" t="str">
        <f>(IF((VLOOKUP(Table1[[#This Row],[SKU]],'[1]All Skus'!$A:$AJ,2,FALSE))="AKG",(VLOOKUP(Table1[[#This Row],[SKU]],'[1]All Skus'!$A:$AJ,23,FALSE)),""))</f>
        <v>CN</v>
      </c>
      <c r="L219" s="20" t="str">
        <f>HYPERLINK((IF((VLOOKUP(Table1[[#This Row],[SKU]],'[1]All Skus'!$A:$AJ,2,FALSE))="AKG",(VLOOKUP(Table1[[#This Row],[SKU]],'[1]All Skus'!$A:$AJ,24,FALSE)),"")))</f>
        <v>Non Compliant</v>
      </c>
    </row>
    <row r="220" spans="1:12" ht="40.799999999999997" customHeight="1" x14ac:dyDescent="0.3">
      <c r="A220" s="22" t="s">
        <v>229</v>
      </c>
      <c r="B220" s="14" t="str">
        <f>(IF((VLOOKUP(Table1[[#This Row],[SKU]],'[1]All Skus'!$A:$AJ,2,FALSE))="AKG",(VLOOKUP(Table1[[#This Row],[SKU]],'[1]All Skus'!$A:$AJ,3,FALSE)), ""))</f>
        <v>Wireless mics</v>
      </c>
      <c r="C220" s="15" t="str">
        <f>(IF((VLOOKUP(Table1[[#This Row],[SKU]],'[1]All Skus'!$A:$AJ,2,FALSE))="AKG",(VLOOKUP(Table1[[#This Row],[SKU]],'[1]All Skus'!$A:$AJ,4,FALSE)),""))</f>
        <v xml:space="preserve">WMS40MINI Instrumental Set BD US25C </v>
      </c>
      <c r="D220" s="15" t="str">
        <f>(IF((VLOOKUP(Table1[[#This Row],[SKU]],'[1]All Skus'!$A:$AJ,2,FALSE))="AKG",(VLOOKUP(Table1[[#This Row],[SKU]],'[1]All Skus'!$A:$AJ,5,FALSE)),""))</f>
        <v>AT610000</v>
      </c>
      <c r="E220" s="15">
        <f>(IF((VLOOKUP(Table1[[#This Row],[SKU]],'[1]All Skus'!$A:$AJ,2,FALSE))="AKG",(VLOOKUP(Table1[[#This Row],[SKU]],'[1]All Skus'!$A:$AJ,6,FALSE)),""))</f>
        <v>0</v>
      </c>
      <c r="F220" s="15">
        <f>(IF((VLOOKUP(Table1[[#This Row],[SKU]],'[1]All Skus'!$A:$AJ,2,FALSE))="AKG",(VLOOKUP(Table1[[#This Row],[SKU]],'[1]All Skus'!$A:$AJ,7,FALSE)),""))</f>
        <v>0</v>
      </c>
      <c r="G220" s="16" t="str">
        <f>(IF((VLOOKUP(Table1[[#This Row],[SKU]],'[1]All Skus'!$A:$AJ,2,FALSE))="AKG",(VLOOKUP(Table1[[#This Row],[SKU]],'[1]All Skus'!$A:$AJ,8,FALSE)),""))</f>
        <v>Wireless Microphone System 40 Mini</v>
      </c>
      <c r="H220" s="17" t="str">
        <f>(IF((VLOOKUP(Table1[[#This Row],[SKU]],'[1]All Skus'!$A:$AJ,2,FALSE))="AKG",(VLOOKUP(Table1[[#This Row],[SKU]],'[1]All Skus'!$A:$AJ,9,FALSE)),""))</f>
        <v>Plug &amp; play wireless microphone system, including SR40 mini single channel receiver, 1x PT40 mini pocket transmitter, 1x instrument cable, SMPS switched mode power supply (EU/US/UK/AU), 1x AA batteries</v>
      </c>
      <c r="I220" s="18">
        <f>(IF((VLOOKUP(Table1[[#This Row],[SKU]],'[1]All Skus'!$A:$AJ,2,FALSE))="AKG",(VLOOKUP(Table1[[#This Row],[SKU]],'[1]All Skus'!$A:$AJ,10,FALSE)),""))</f>
        <v>161.34</v>
      </c>
      <c r="J220" s="19">
        <f>(IF((VLOOKUP(Table1[[#This Row],[SKU]],'[1]All Skus'!$A:$AJ,2,FALSE))="AKG",(VLOOKUP(Table1[[#This Row],[SKU]],'[1]All Skus'!$A:$AJ,22,FALSE)),""))</f>
        <v>2.34</v>
      </c>
      <c r="K220" s="19" t="str">
        <f>(IF((VLOOKUP(Table1[[#This Row],[SKU]],'[1]All Skus'!$A:$AJ,2,FALSE))="AKG",(VLOOKUP(Table1[[#This Row],[SKU]],'[1]All Skus'!$A:$AJ,23,FALSE)),""))</f>
        <v>CN</v>
      </c>
      <c r="L220" s="20" t="str">
        <f>HYPERLINK((IF((VLOOKUP(Table1[[#This Row],[SKU]],'[1]All Skus'!$A:$AJ,2,FALSE))="AKG",(VLOOKUP(Table1[[#This Row],[SKU]],'[1]All Skus'!$A:$AJ,24,FALSE)),"")))</f>
        <v>Non Compliant</v>
      </c>
    </row>
    <row r="221" spans="1:12" ht="40.799999999999997" customHeight="1" x14ac:dyDescent="0.3">
      <c r="A221" s="13" t="s">
        <v>230</v>
      </c>
      <c r="B221" s="14" t="str">
        <f>(IF((VLOOKUP(Table1[[#This Row],[SKU]],'[1]All Skus'!$A:$AJ,2,FALSE))="AKG",(VLOOKUP(Table1[[#This Row],[SKU]],'[1]All Skus'!$A:$AJ,3,FALSE)), ""))</f>
        <v>Wireless mics</v>
      </c>
      <c r="C221" s="15" t="str">
        <f>(IF((VLOOKUP(Table1[[#This Row],[SKU]],'[1]All Skus'!$A:$AJ,2,FALSE))="AKG",(VLOOKUP(Table1[[#This Row],[SKU]],'[1]All Skus'!$A:$AJ,4,FALSE)),""))</f>
        <v xml:space="preserve">WMS40MINI Instrumental Set BD US25D </v>
      </c>
      <c r="D221" s="15" t="str">
        <f>(IF((VLOOKUP(Table1[[#This Row],[SKU]],'[1]All Skus'!$A:$AJ,2,FALSE))="AKG",(VLOOKUP(Table1[[#This Row],[SKU]],'[1]All Skus'!$A:$AJ,5,FALSE)),""))</f>
        <v>AT610000</v>
      </c>
      <c r="E221" s="15">
        <f>(IF((VLOOKUP(Table1[[#This Row],[SKU]],'[1]All Skus'!$A:$AJ,2,FALSE))="AKG",(VLOOKUP(Table1[[#This Row],[SKU]],'[1]All Skus'!$A:$AJ,6,FALSE)),""))</f>
        <v>0</v>
      </c>
      <c r="F221" s="15">
        <f>(IF((VLOOKUP(Table1[[#This Row],[SKU]],'[1]All Skus'!$A:$AJ,2,FALSE))="AKG",(VLOOKUP(Table1[[#This Row],[SKU]],'[1]All Skus'!$A:$AJ,7,FALSE)),""))</f>
        <v>0</v>
      </c>
      <c r="G221" s="16" t="str">
        <f>(IF((VLOOKUP(Table1[[#This Row],[SKU]],'[1]All Skus'!$A:$AJ,2,FALSE))="AKG",(VLOOKUP(Table1[[#This Row],[SKU]],'[1]All Skus'!$A:$AJ,8,FALSE)),""))</f>
        <v>Wireless Microphone System 40 Mini</v>
      </c>
      <c r="H221" s="17" t="str">
        <f>(IF((VLOOKUP(Table1[[#This Row],[SKU]],'[1]All Skus'!$A:$AJ,2,FALSE))="AKG",(VLOOKUP(Table1[[#This Row],[SKU]],'[1]All Skus'!$A:$AJ,9,FALSE)),""))</f>
        <v>Plug &amp; play wireless microphone system, including SR40 mini single channel receiver, 1x PT40 mini pocket transmitter, 1x instrument cable, SMPS switched mode power supply (EU/US/UK/AU), 1x AA batteries</v>
      </c>
      <c r="I221" s="18">
        <f>(IF((VLOOKUP(Table1[[#This Row],[SKU]],'[1]All Skus'!$A:$AJ,2,FALSE))="AKG",(VLOOKUP(Table1[[#This Row],[SKU]],'[1]All Skus'!$A:$AJ,10,FALSE)),""))</f>
        <v>161.34</v>
      </c>
      <c r="J221" s="19">
        <f>(IF((VLOOKUP(Table1[[#This Row],[SKU]],'[1]All Skus'!$A:$AJ,2,FALSE))="AKG",(VLOOKUP(Table1[[#This Row],[SKU]],'[1]All Skus'!$A:$AJ,22,FALSE)),""))</f>
        <v>2.34</v>
      </c>
      <c r="K221" s="19" t="str">
        <f>(IF((VLOOKUP(Table1[[#This Row],[SKU]],'[1]All Skus'!$A:$AJ,2,FALSE))="AKG",(VLOOKUP(Table1[[#This Row],[SKU]],'[1]All Skus'!$A:$AJ,23,FALSE)),""))</f>
        <v>CN</v>
      </c>
      <c r="L221" s="20" t="str">
        <f>HYPERLINK((IF((VLOOKUP(Table1[[#This Row],[SKU]],'[1]All Skus'!$A:$AJ,2,FALSE))="AKG",(VLOOKUP(Table1[[#This Row],[SKU]],'[1]All Skus'!$A:$AJ,24,FALSE)),"")))</f>
        <v>Non Compliant</v>
      </c>
    </row>
    <row r="222" spans="1:12" ht="40.799999999999997" customHeight="1" x14ac:dyDescent="0.3">
      <c r="A222" s="13" t="s">
        <v>231</v>
      </c>
      <c r="B222" s="14" t="str">
        <f>(IF((VLOOKUP(Table1[[#This Row],[SKU]],'[1]All Skus'!$A:$AJ,2,FALSE))="AKG",(VLOOKUP(Table1[[#This Row],[SKU]],'[1]All Skus'!$A:$AJ,3,FALSE)), ""))</f>
        <v>Wireless Mics</v>
      </c>
      <c r="C222" s="15" t="str">
        <f>(IF((VLOOKUP(Table1[[#This Row],[SKU]],'[1]All Skus'!$A:$AJ,2,FALSE))="AKG",(VLOOKUP(Table1[[#This Row],[SKU]],'[1]All Skus'!$A:$AJ,4,FALSE)),""))</f>
        <v xml:space="preserve">MINI2VOC-US25A/C </v>
      </c>
      <c r="D222" s="15" t="str">
        <f>(IF((VLOOKUP(Table1[[#This Row],[SKU]],'[1]All Skus'!$A:$AJ,2,FALSE))="AKG",(VLOOKUP(Table1[[#This Row],[SKU]],'[1]All Skus'!$A:$AJ,5,FALSE)),""))</f>
        <v>AT610000</v>
      </c>
      <c r="E222" s="15">
        <f>(IF((VLOOKUP(Table1[[#This Row],[SKU]],'[1]All Skus'!$A:$AJ,2,FALSE))="AKG",(VLOOKUP(Table1[[#This Row],[SKU]],'[1]All Skus'!$A:$AJ,6,FALSE)),""))</f>
        <v>0</v>
      </c>
      <c r="F222" s="15">
        <f>(IF((VLOOKUP(Table1[[#This Row],[SKU]],'[1]All Skus'!$A:$AJ,2,FALSE))="AKG",(VLOOKUP(Table1[[#This Row],[SKU]],'[1]All Skus'!$A:$AJ,7,FALSE)),""))</f>
        <v>0</v>
      </c>
      <c r="G222" s="16" t="str">
        <f>(IF((VLOOKUP(Table1[[#This Row],[SKU]],'[1]All Skus'!$A:$AJ,2,FALSE))="AKG",(VLOOKUP(Table1[[#This Row],[SKU]],'[1]All Skus'!$A:$AJ,8,FALSE)),""))</f>
        <v>Wireless Microphone System 40 Mini2</v>
      </c>
      <c r="H222" s="17" t="str">
        <f>(IF((VLOOKUP(Table1[[#This Row],[SKU]],'[1]All Skus'!$A:$AJ,2,FALSE))="AKG",(VLOOKUP(Table1[[#This Row],[SKU]],'[1]All Skus'!$A:$AJ,9,FALSE)),""))</f>
        <v>Plug &amp; play wireless microphone system, including SR40 mini2 dual channel receiver, 2x HT40 mini handheld transmitters, SMPS switched mode power supply (EU/US/UK/AU), 2x AA batteries</v>
      </c>
      <c r="I222" s="18">
        <f>(IF((VLOOKUP(Table1[[#This Row],[SKU]],'[1]All Skus'!$A:$AJ,2,FALSE))="AKG",(VLOOKUP(Table1[[#This Row],[SKU]],'[1]All Skus'!$A:$AJ,10,FALSE)),""))</f>
        <v>302.7</v>
      </c>
      <c r="J222" s="19">
        <f>(IF((VLOOKUP(Table1[[#This Row],[SKU]],'[1]All Skus'!$A:$AJ,2,FALSE))="AKG",(VLOOKUP(Table1[[#This Row],[SKU]],'[1]All Skus'!$A:$AJ,22,FALSE)),""))</f>
        <v>2.34</v>
      </c>
      <c r="K222" s="19" t="str">
        <f>(IF((VLOOKUP(Table1[[#This Row],[SKU]],'[1]All Skus'!$A:$AJ,2,FALSE))="AKG",(VLOOKUP(Table1[[#This Row],[SKU]],'[1]All Skus'!$A:$AJ,23,FALSE)),""))</f>
        <v>CN</v>
      </c>
      <c r="L222" s="20" t="str">
        <f>HYPERLINK((IF((VLOOKUP(Table1[[#This Row],[SKU]],'[1]All Skus'!$A:$AJ,2,FALSE))="AKG",(VLOOKUP(Table1[[#This Row],[SKU]],'[1]All Skus'!$A:$AJ,24,FALSE)),"")))</f>
        <v>Non Compliant</v>
      </c>
    </row>
    <row r="223" spans="1:12" ht="40.799999999999997" customHeight="1" x14ac:dyDescent="0.3">
      <c r="A223" s="13" t="s">
        <v>232</v>
      </c>
      <c r="B223" s="14" t="str">
        <f>(IF((VLOOKUP(Table1[[#This Row],[SKU]],'[1]All Skus'!$A:$AJ,2,FALSE))="AKG",(VLOOKUP(Table1[[#This Row],[SKU]],'[1]All Skus'!$A:$AJ,3,FALSE)), ""))</f>
        <v>Wireless Mics</v>
      </c>
      <c r="C223" s="15" t="str">
        <f>(IF((VLOOKUP(Table1[[#This Row],[SKU]],'[1]All Skus'!$A:$AJ,2,FALSE))="AKG",(VLOOKUP(Table1[[#This Row],[SKU]],'[1]All Skus'!$A:$AJ,4,FALSE)),""))</f>
        <v>WMS40MINI2 VOC-SET US25B/D</v>
      </c>
      <c r="D223" s="15" t="str">
        <f>(IF((VLOOKUP(Table1[[#This Row],[SKU]],'[1]All Skus'!$A:$AJ,2,FALSE))="AKG",(VLOOKUP(Table1[[#This Row],[SKU]],'[1]All Skus'!$A:$AJ,5,FALSE)),""))</f>
        <v>AT610000</v>
      </c>
      <c r="E223" s="15">
        <f>(IF((VLOOKUP(Table1[[#This Row],[SKU]],'[1]All Skus'!$A:$AJ,2,FALSE))="AKG",(VLOOKUP(Table1[[#This Row],[SKU]],'[1]All Skus'!$A:$AJ,6,FALSE)),""))</f>
        <v>0</v>
      </c>
      <c r="F223" s="15">
        <f>(IF((VLOOKUP(Table1[[#This Row],[SKU]],'[1]All Skus'!$A:$AJ,2,FALSE))="AKG",(VLOOKUP(Table1[[#This Row],[SKU]],'[1]All Skus'!$A:$AJ,7,FALSE)),""))</f>
        <v>0</v>
      </c>
      <c r="G223" s="16" t="str">
        <f>(IF((VLOOKUP(Table1[[#This Row],[SKU]],'[1]All Skus'!$A:$AJ,2,FALSE))="AKG",(VLOOKUP(Table1[[#This Row],[SKU]],'[1]All Skus'!$A:$AJ,8,FALSE)),""))</f>
        <v>Wireless Microphone System 40 Mini2</v>
      </c>
      <c r="H223" s="17" t="str">
        <f>(IF((VLOOKUP(Table1[[#This Row],[SKU]],'[1]All Skus'!$A:$AJ,2,FALSE))="AKG",(VLOOKUP(Table1[[#This Row],[SKU]],'[1]All Skus'!$A:$AJ,9,FALSE)),""))</f>
        <v>Plug &amp; play wireless microphone system, including SR40 mini2 dual channel receiver, 2x HT40 mini handheld transmitters, SMPS switched mode power supply (EU/US/UK/AU), 2x AA batteries</v>
      </c>
      <c r="I223" s="18">
        <f>(IF((VLOOKUP(Table1[[#This Row],[SKU]],'[1]All Skus'!$A:$AJ,2,FALSE))="AKG",(VLOOKUP(Table1[[#This Row],[SKU]],'[1]All Skus'!$A:$AJ,10,FALSE)),""))</f>
        <v>302.7</v>
      </c>
      <c r="J223" s="19">
        <f>(IF((VLOOKUP(Table1[[#This Row],[SKU]],'[1]All Skus'!$A:$AJ,2,FALSE))="AKG",(VLOOKUP(Table1[[#This Row],[SKU]],'[1]All Skus'!$A:$AJ,22,FALSE)),""))</f>
        <v>2.34</v>
      </c>
      <c r="K223" s="19" t="str">
        <f>(IF((VLOOKUP(Table1[[#This Row],[SKU]],'[1]All Skus'!$A:$AJ,2,FALSE))="AKG",(VLOOKUP(Table1[[#This Row],[SKU]],'[1]All Skus'!$A:$AJ,23,FALSE)),""))</f>
        <v>CN</v>
      </c>
      <c r="L223" s="20" t="str">
        <f>HYPERLINK((IF((VLOOKUP(Table1[[#This Row],[SKU]],'[1]All Skus'!$A:$AJ,2,FALSE))="AKG",(VLOOKUP(Table1[[#This Row],[SKU]],'[1]All Skus'!$A:$AJ,24,FALSE)),"")))</f>
        <v>Non Compliant</v>
      </c>
    </row>
    <row r="224" spans="1:12" ht="40.799999999999997" customHeight="1" x14ac:dyDescent="0.3">
      <c r="A224" s="22" t="s">
        <v>233</v>
      </c>
      <c r="B224" s="14" t="str">
        <f>(IF((VLOOKUP(Table1[[#This Row],[SKU]],'[1]All Skus'!$A:$AJ,2,FALSE))="AKG",(VLOOKUP(Table1[[#This Row],[SKU]],'[1]All Skus'!$A:$AJ,3,FALSE)), ""))</f>
        <v>Wireless Mics</v>
      </c>
      <c r="C224" s="15" t="str">
        <f>(IF((VLOOKUP(Table1[[#This Row],[SKU]],'[1]All Skus'!$A:$AJ,2,FALSE))="AKG",(VLOOKUP(Table1[[#This Row],[SKU]],'[1]All Skus'!$A:$AJ,4,FALSE)),""))</f>
        <v>MINI2INSTR-US25AB</v>
      </c>
      <c r="D224" s="15" t="str">
        <f>(IF((VLOOKUP(Table1[[#This Row],[SKU]],'[1]All Skus'!$A:$AJ,2,FALSE))="AKG",(VLOOKUP(Table1[[#This Row],[SKU]],'[1]All Skus'!$A:$AJ,5,FALSE)),""))</f>
        <v>AT610000</v>
      </c>
      <c r="E224" s="15">
        <f>(IF((VLOOKUP(Table1[[#This Row],[SKU]],'[1]All Skus'!$A:$AJ,2,FALSE))="AKG",(VLOOKUP(Table1[[#This Row],[SKU]],'[1]All Skus'!$A:$AJ,6,FALSE)),""))</f>
        <v>0</v>
      </c>
      <c r="F224" s="15">
        <f>(IF((VLOOKUP(Table1[[#This Row],[SKU]],'[1]All Skus'!$A:$AJ,2,FALSE))="AKG",(VLOOKUP(Table1[[#This Row],[SKU]],'[1]All Skus'!$A:$AJ,7,FALSE)),""))</f>
        <v>0</v>
      </c>
      <c r="G224" s="16" t="str">
        <f>(IF((VLOOKUP(Table1[[#This Row],[SKU]],'[1]All Skus'!$A:$AJ,2,FALSE))="AKG",(VLOOKUP(Table1[[#This Row],[SKU]],'[1]All Skus'!$A:$AJ,8,FALSE)),""))</f>
        <v>Wireless Microphone System 40 Mini2</v>
      </c>
      <c r="H224" s="17" t="str">
        <f>(IF((VLOOKUP(Table1[[#This Row],[SKU]],'[1]All Skus'!$A:$AJ,2,FALSE))="AKG",(VLOOKUP(Table1[[#This Row],[SKU]],'[1]All Skus'!$A:$AJ,9,FALSE)),""))</f>
        <v>Plug &amp; play wireless microphone system, including SR40 mini2 dual channel receiver, 2x PT40 mini pocket transmitters, 2x instrument cables, SMPS switched mode power supply (EU/US/UK/AU), 2x AA batteries</v>
      </c>
      <c r="I224" s="18">
        <f>(IF((VLOOKUP(Table1[[#This Row],[SKU]],'[1]All Skus'!$A:$AJ,2,FALSE))="AKG",(VLOOKUP(Table1[[#This Row],[SKU]],'[1]All Skus'!$A:$AJ,10,FALSE)),""))</f>
        <v>386.31</v>
      </c>
      <c r="J224" s="19">
        <f>(IF((VLOOKUP(Table1[[#This Row],[SKU]],'[1]All Skus'!$A:$AJ,2,FALSE))="AKG",(VLOOKUP(Table1[[#This Row],[SKU]],'[1]All Skus'!$A:$AJ,22,FALSE)),""))</f>
        <v>2.34</v>
      </c>
      <c r="K224" s="19" t="str">
        <f>(IF((VLOOKUP(Table1[[#This Row],[SKU]],'[1]All Skus'!$A:$AJ,2,FALSE))="AKG",(VLOOKUP(Table1[[#This Row],[SKU]],'[1]All Skus'!$A:$AJ,23,FALSE)),""))</f>
        <v>CN</v>
      </c>
      <c r="L224" s="20" t="str">
        <f>HYPERLINK((IF((VLOOKUP(Table1[[#This Row],[SKU]],'[1]All Skus'!$A:$AJ,2,FALSE))="AKG",(VLOOKUP(Table1[[#This Row],[SKU]],'[1]All Skus'!$A:$AJ,24,FALSE)),"")))</f>
        <v>Non Compliant</v>
      </c>
    </row>
    <row r="225" spans="1:12" ht="40.799999999999997" customHeight="1" x14ac:dyDescent="0.3">
      <c r="A225" s="13" t="s">
        <v>234</v>
      </c>
      <c r="B225" s="14" t="str">
        <f>(IF((VLOOKUP(Table1[[#This Row],[SKU]],'[1]All Skus'!$A:$AJ,2,FALSE))="AKG",(VLOOKUP(Table1[[#This Row],[SKU]],'[1]All Skus'!$A:$AJ,3,FALSE)), ""))</f>
        <v>Wireless Mics</v>
      </c>
      <c r="C225" s="15" t="str">
        <f>(IF((VLOOKUP(Table1[[#This Row],[SKU]],'[1]All Skus'!$A:$AJ,2,FALSE))="AKG",(VLOOKUP(Table1[[#This Row],[SKU]],'[1]All Skus'!$A:$AJ,4,FALSE)),""))</f>
        <v xml:space="preserve">MINI2INSTR-US25CD </v>
      </c>
      <c r="D225" s="15" t="str">
        <f>(IF((VLOOKUP(Table1[[#This Row],[SKU]],'[1]All Skus'!$A:$AJ,2,FALSE))="AKG",(VLOOKUP(Table1[[#This Row],[SKU]],'[1]All Skus'!$A:$AJ,5,FALSE)),""))</f>
        <v>AT610000</v>
      </c>
      <c r="E225" s="15">
        <f>(IF((VLOOKUP(Table1[[#This Row],[SKU]],'[1]All Skus'!$A:$AJ,2,FALSE))="AKG",(VLOOKUP(Table1[[#This Row],[SKU]],'[1]All Skus'!$A:$AJ,6,FALSE)),""))</f>
        <v>0</v>
      </c>
      <c r="F225" s="15">
        <f>(IF((VLOOKUP(Table1[[#This Row],[SKU]],'[1]All Skus'!$A:$AJ,2,FALSE))="AKG",(VLOOKUP(Table1[[#This Row],[SKU]],'[1]All Skus'!$A:$AJ,7,FALSE)),""))</f>
        <v>0</v>
      </c>
      <c r="G225" s="16" t="str">
        <f>(IF((VLOOKUP(Table1[[#This Row],[SKU]],'[1]All Skus'!$A:$AJ,2,FALSE))="AKG",(VLOOKUP(Table1[[#This Row],[SKU]],'[1]All Skus'!$A:$AJ,8,FALSE)),""))</f>
        <v>Wireless Microphone System 40 Mini2</v>
      </c>
      <c r="H225" s="17" t="str">
        <f>(IF((VLOOKUP(Table1[[#This Row],[SKU]],'[1]All Skus'!$A:$AJ,2,FALSE))="AKG",(VLOOKUP(Table1[[#This Row],[SKU]],'[1]All Skus'!$A:$AJ,9,FALSE)),""))</f>
        <v>Plug &amp; play wireless microphone system, including SR40 mini2 dual channel receiver, 2x PT40 mini pocket transmitters, 2x instrument cables, SMPS switched mode power supply (EU/US/UK/AU), 2x AA batteries</v>
      </c>
      <c r="I225" s="18">
        <f>(IF((VLOOKUP(Table1[[#This Row],[SKU]],'[1]All Skus'!$A:$AJ,2,FALSE))="AKG",(VLOOKUP(Table1[[#This Row],[SKU]],'[1]All Skus'!$A:$AJ,10,FALSE)),""))</f>
        <v>347.19</v>
      </c>
      <c r="J225" s="19">
        <f>(IF((VLOOKUP(Table1[[#This Row],[SKU]],'[1]All Skus'!$A:$AJ,2,FALSE))="AKG",(VLOOKUP(Table1[[#This Row],[SKU]],'[1]All Skus'!$A:$AJ,22,FALSE)),""))</f>
        <v>2.34</v>
      </c>
      <c r="K225" s="19" t="str">
        <f>(IF((VLOOKUP(Table1[[#This Row],[SKU]],'[1]All Skus'!$A:$AJ,2,FALSE))="AKG",(VLOOKUP(Table1[[#This Row],[SKU]],'[1]All Skus'!$A:$AJ,23,FALSE)),""))</f>
        <v>CN</v>
      </c>
      <c r="L225" s="20" t="str">
        <f>HYPERLINK((IF((VLOOKUP(Table1[[#This Row],[SKU]],'[1]All Skus'!$A:$AJ,2,FALSE))="AKG",(VLOOKUP(Table1[[#This Row],[SKU]],'[1]All Skus'!$A:$AJ,24,FALSE)),"")))</f>
        <v>Non Compliant</v>
      </c>
    </row>
    <row r="226" spans="1:12" ht="40.799999999999997" customHeight="1" x14ac:dyDescent="0.3">
      <c r="A226" s="13" t="s">
        <v>235</v>
      </c>
      <c r="B226" s="14" t="str">
        <f>(IF((VLOOKUP(Table1[[#This Row],[SKU]],'[1]All Skus'!$A:$AJ,2,FALSE))="AKG",(VLOOKUP(Table1[[#This Row],[SKU]],'[1]All Skus'!$A:$AJ,3,FALSE)), ""))</f>
        <v>Wireless Mics</v>
      </c>
      <c r="C226" s="15" t="str">
        <f>(IF((VLOOKUP(Table1[[#This Row],[SKU]],'[1]All Skus'!$A:$AJ,2,FALSE))="AKG",(VLOOKUP(Table1[[#This Row],[SKU]],'[1]All Skus'!$A:$AJ,4,FALSE)),""))</f>
        <v xml:space="preserve">MINI2MIX-US25AC </v>
      </c>
      <c r="D226" s="15" t="str">
        <f>(IF((VLOOKUP(Table1[[#This Row],[SKU]],'[1]All Skus'!$A:$AJ,2,FALSE))="AKG",(VLOOKUP(Table1[[#This Row],[SKU]],'[1]All Skus'!$A:$AJ,5,FALSE)),""))</f>
        <v>AT610000</v>
      </c>
      <c r="E226" s="15">
        <f>(IF((VLOOKUP(Table1[[#This Row],[SKU]],'[1]All Skus'!$A:$AJ,2,FALSE))="AKG",(VLOOKUP(Table1[[#This Row],[SKU]],'[1]All Skus'!$A:$AJ,6,FALSE)),""))</f>
        <v>0</v>
      </c>
      <c r="F226" s="15">
        <f>(IF((VLOOKUP(Table1[[#This Row],[SKU]],'[1]All Skus'!$A:$AJ,2,FALSE))="AKG",(VLOOKUP(Table1[[#This Row],[SKU]],'[1]All Skus'!$A:$AJ,7,FALSE)),""))</f>
        <v>0</v>
      </c>
      <c r="G226" s="16" t="str">
        <f>(IF((VLOOKUP(Table1[[#This Row],[SKU]],'[1]All Skus'!$A:$AJ,2,FALSE))="AKG",(VLOOKUP(Table1[[#This Row],[SKU]],'[1]All Skus'!$A:$AJ,8,FALSE)),""))</f>
        <v>Wireless Microphone System 40 Mini2</v>
      </c>
      <c r="H226" s="17" t="str">
        <f>(IF((VLOOKUP(Table1[[#This Row],[SKU]],'[1]All Skus'!$A:$AJ,2,FALSE))="AKG",(VLOOKUP(Table1[[#This Row],[SKU]],'[1]All Skus'!$A:$AJ,9,FALSE)),""))</f>
        <v>Plug &amp; play wireless microphone system, including SR40 mini2 dual channel receiver, 1x HT40 mini  handheld transmitter, 1x PT40 mini pocket transmitter, 1x instrument cable, SMPS switched mode power supply (EU/US/UK/AU), 2x AA batteries</v>
      </c>
      <c r="I226" s="18">
        <f>(IF((VLOOKUP(Table1[[#This Row],[SKU]],'[1]All Skus'!$A:$AJ,2,FALSE))="AKG",(VLOOKUP(Table1[[#This Row],[SKU]],'[1]All Skus'!$A:$AJ,10,FALSE)),""))</f>
        <v>333.17</v>
      </c>
      <c r="J226" s="19">
        <f>(IF((VLOOKUP(Table1[[#This Row],[SKU]],'[1]All Skus'!$A:$AJ,2,FALSE))="AKG",(VLOOKUP(Table1[[#This Row],[SKU]],'[1]All Skus'!$A:$AJ,22,FALSE)),""))</f>
        <v>2.34</v>
      </c>
      <c r="K226" s="19" t="str">
        <f>(IF((VLOOKUP(Table1[[#This Row],[SKU]],'[1]All Skus'!$A:$AJ,2,FALSE))="AKG",(VLOOKUP(Table1[[#This Row],[SKU]],'[1]All Skus'!$A:$AJ,23,FALSE)),""))</f>
        <v>CN</v>
      </c>
      <c r="L226" s="20" t="str">
        <f>HYPERLINK((IF((VLOOKUP(Table1[[#This Row],[SKU]],'[1]All Skus'!$A:$AJ,2,FALSE))="AKG",(VLOOKUP(Table1[[#This Row],[SKU]],'[1]All Skus'!$A:$AJ,24,FALSE)),"")))</f>
        <v>Non Compliant</v>
      </c>
    </row>
    <row r="227" spans="1:12" ht="40.799999999999997" customHeight="1" x14ac:dyDescent="0.3">
      <c r="A227" s="13" t="s">
        <v>236</v>
      </c>
      <c r="B227" s="14" t="str">
        <f>(IF((VLOOKUP(Table1[[#This Row],[SKU]],'[1]All Skus'!$A:$AJ,2,FALSE))="AKG",(VLOOKUP(Table1[[#This Row],[SKU]],'[1]All Skus'!$A:$AJ,3,FALSE)), ""))</f>
        <v>Wireless Mics</v>
      </c>
      <c r="C227" s="15" t="str">
        <f>(IF((VLOOKUP(Table1[[#This Row],[SKU]],'[1]All Skus'!$A:$AJ,2,FALSE))="AKG",(VLOOKUP(Table1[[#This Row],[SKU]],'[1]All Skus'!$A:$AJ,4,FALSE)),""))</f>
        <v>MINI2MIX-US25BD</v>
      </c>
      <c r="D227" s="15" t="str">
        <f>(IF((VLOOKUP(Table1[[#This Row],[SKU]],'[1]All Skus'!$A:$AJ,2,FALSE))="AKG",(VLOOKUP(Table1[[#This Row],[SKU]],'[1]All Skus'!$A:$AJ,5,FALSE)),""))</f>
        <v>AT610000</v>
      </c>
      <c r="E227" s="15">
        <f>(IF((VLOOKUP(Table1[[#This Row],[SKU]],'[1]All Skus'!$A:$AJ,2,FALSE))="AKG",(VLOOKUP(Table1[[#This Row],[SKU]],'[1]All Skus'!$A:$AJ,6,FALSE)),""))</f>
        <v>0</v>
      </c>
      <c r="F227" s="15">
        <f>(IF((VLOOKUP(Table1[[#This Row],[SKU]],'[1]All Skus'!$A:$AJ,2,FALSE))="AKG",(VLOOKUP(Table1[[#This Row],[SKU]],'[1]All Skus'!$A:$AJ,7,FALSE)),""))</f>
        <v>0</v>
      </c>
      <c r="G227" s="16" t="str">
        <f>(IF((VLOOKUP(Table1[[#This Row],[SKU]],'[1]All Skus'!$A:$AJ,2,FALSE))="AKG",(VLOOKUP(Table1[[#This Row],[SKU]],'[1]All Skus'!$A:$AJ,8,FALSE)),""))</f>
        <v>Wireless Microphone System 40 Mini2</v>
      </c>
      <c r="H227" s="17" t="str">
        <f>(IF((VLOOKUP(Table1[[#This Row],[SKU]],'[1]All Skus'!$A:$AJ,2,FALSE))="AKG",(VLOOKUP(Table1[[#This Row],[SKU]],'[1]All Skus'!$A:$AJ,9,FALSE)),""))</f>
        <v>Plug &amp; play wireless microphone system, including SR40 mini2 dual channel receiver, 1x HT40 mini  handheld transmitter, 1x PT40 mini pocket transmitter, 1x instrument cable, SMPS switched mode power supply (EU/US/UK/AU), 2x AA batteries</v>
      </c>
      <c r="I227" s="18">
        <f>(IF((VLOOKUP(Table1[[#This Row],[SKU]],'[1]All Skus'!$A:$AJ,2,FALSE))="AKG",(VLOOKUP(Table1[[#This Row],[SKU]],'[1]All Skus'!$A:$AJ,10,FALSE)),""))</f>
        <v>333.17</v>
      </c>
      <c r="J227" s="19">
        <f>(IF((VLOOKUP(Table1[[#This Row],[SKU]],'[1]All Skus'!$A:$AJ,2,FALSE))="AKG",(VLOOKUP(Table1[[#This Row],[SKU]],'[1]All Skus'!$A:$AJ,22,FALSE)),""))</f>
        <v>2.34</v>
      </c>
      <c r="K227" s="19" t="str">
        <f>(IF((VLOOKUP(Table1[[#This Row],[SKU]],'[1]All Skus'!$A:$AJ,2,FALSE))="AKG",(VLOOKUP(Table1[[#This Row],[SKU]],'[1]All Skus'!$A:$AJ,23,FALSE)),""))</f>
        <v>CN</v>
      </c>
      <c r="L227" s="20" t="str">
        <f>HYPERLINK((IF((VLOOKUP(Table1[[#This Row],[SKU]],'[1]All Skus'!$A:$AJ,2,FALSE))="AKG",(VLOOKUP(Table1[[#This Row],[SKU]],'[1]All Skus'!$A:$AJ,24,FALSE)),"")))</f>
        <v>Non Compliant</v>
      </c>
    </row>
    <row r="228" spans="1:12" ht="40.799999999999997" customHeight="1" x14ac:dyDescent="0.3">
      <c r="A228" s="21" t="s">
        <v>237</v>
      </c>
      <c r="B228" s="14">
        <f>(IF((VLOOKUP(Table1[[#This Row],[SKU]],'[1]All Skus'!$A:$AJ,2,FALSE))="AKG",(VLOOKUP(Table1[[#This Row],[SKU]],'[1]All Skus'!$A:$AJ,3,FALSE)), ""))</f>
        <v>0</v>
      </c>
      <c r="C228" s="15">
        <f>(IF((VLOOKUP(Table1[[#This Row],[SKU]],'[1]All Skus'!$A:$AJ,2,FALSE))="AKG",(VLOOKUP(Table1[[#This Row],[SKU]],'[1]All Skus'!$A:$AJ,4,FALSE)),""))</f>
        <v>0</v>
      </c>
      <c r="D228" s="15">
        <f>(IF((VLOOKUP(Table1[[#This Row],[SKU]],'[1]All Skus'!$A:$AJ,2,FALSE))="AKG",(VLOOKUP(Table1[[#This Row],[SKU]],'[1]All Skus'!$A:$AJ,5,FALSE)),""))</f>
        <v>0</v>
      </c>
      <c r="E228" s="15">
        <f>(IF((VLOOKUP(Table1[[#This Row],[SKU]],'[1]All Skus'!$A:$AJ,2,FALSE))="AKG",(VLOOKUP(Table1[[#This Row],[SKU]],'[1]All Skus'!$A:$AJ,6,FALSE)),""))</f>
        <v>0</v>
      </c>
      <c r="F228" s="15">
        <f>(IF((VLOOKUP(Table1[[#This Row],[SKU]],'[1]All Skus'!$A:$AJ,2,FALSE))="AKG",(VLOOKUP(Table1[[#This Row],[SKU]],'[1]All Skus'!$A:$AJ,7,FALSE)),""))</f>
        <v>0</v>
      </c>
      <c r="G228" s="16">
        <f>(IF((VLOOKUP(Table1[[#This Row],[SKU]],'[1]All Skus'!$A:$AJ,2,FALSE))="AKG",(VLOOKUP(Table1[[#This Row],[SKU]],'[1]All Skus'!$A:$AJ,8,FALSE)),""))</f>
        <v>0</v>
      </c>
      <c r="H228" s="17">
        <f>(IF((VLOOKUP(Table1[[#This Row],[SKU]],'[1]All Skus'!$A:$AJ,2,FALSE))="AKG",(VLOOKUP(Table1[[#This Row],[SKU]],'[1]All Skus'!$A:$AJ,9,FALSE)),""))</f>
        <v>0</v>
      </c>
      <c r="I228" s="18">
        <f>(IF((VLOOKUP(Table1[[#This Row],[SKU]],'[1]All Skus'!$A:$AJ,2,FALSE))="AKG",(VLOOKUP(Table1[[#This Row],[SKU]],'[1]All Skus'!$A:$AJ,10,FALSE)),""))</f>
        <v>0</v>
      </c>
      <c r="J228" s="19">
        <f>(IF((VLOOKUP(Table1[[#This Row],[SKU]],'[1]All Skus'!$A:$AJ,2,FALSE))="AKG",(VLOOKUP(Table1[[#This Row],[SKU]],'[1]All Skus'!$A:$AJ,22,FALSE)),""))</f>
        <v>0</v>
      </c>
      <c r="K228" s="19">
        <f>(IF((VLOOKUP(Table1[[#This Row],[SKU]],'[1]All Skus'!$A:$AJ,2,FALSE))="AKG",(VLOOKUP(Table1[[#This Row],[SKU]],'[1]All Skus'!$A:$AJ,23,FALSE)),""))</f>
        <v>0</v>
      </c>
      <c r="L228" s="20" t="str">
        <f>HYPERLINK((IF((VLOOKUP(Table1[[#This Row],[SKU]],'[1]All Skus'!$A:$AJ,2,FALSE))="AKG",(VLOOKUP(Table1[[#This Row],[SKU]],'[1]All Skus'!$A:$AJ,24,FALSE)),"")))</f>
        <v/>
      </c>
    </row>
    <row r="229" spans="1:12" ht="40.799999999999997" customHeight="1" x14ac:dyDescent="0.3">
      <c r="A229" s="13" t="s">
        <v>238</v>
      </c>
      <c r="B229" s="14" t="str">
        <f>(IF((VLOOKUP(Table1[[#This Row],[SKU]],'[1]All Skus'!$A:$AJ,2,FALSE))="AKG",(VLOOKUP(Table1[[#This Row],[SKU]],'[1]All Skus'!$A:$AJ,3,FALSE)), ""))</f>
        <v>Wireless Mics</v>
      </c>
      <c r="C229" s="15" t="str">
        <f>(IF((VLOOKUP(Table1[[#This Row],[SKU]],'[1]All Skus'!$A:$AJ,2,FALSE))="AKG",(VLOOKUP(Table1[[#This Row],[SKU]],'[1]All Skus'!$A:$AJ,4,FALSE)),""))</f>
        <v>HT420 Band A</v>
      </c>
      <c r="D229" s="15" t="str">
        <f>(IF((VLOOKUP(Table1[[#This Row],[SKU]],'[1]All Skus'!$A:$AJ,2,FALSE))="AKG",(VLOOKUP(Table1[[#This Row],[SKU]],'[1]All Skus'!$A:$AJ,5,FALSE)),""))</f>
        <v>AT620000</v>
      </c>
      <c r="E229" s="15">
        <f>(IF((VLOOKUP(Table1[[#This Row],[SKU]],'[1]All Skus'!$A:$AJ,2,FALSE))="AKG",(VLOOKUP(Table1[[#This Row],[SKU]],'[1]All Skus'!$A:$AJ,6,FALSE)),""))</f>
        <v>0</v>
      </c>
      <c r="F229" s="15">
        <f>(IF((VLOOKUP(Table1[[#This Row],[SKU]],'[1]All Skus'!$A:$AJ,2,FALSE))="AKG",(VLOOKUP(Table1[[#This Row],[SKU]],'[1]All Skus'!$A:$AJ,7,FALSE)),""))</f>
        <v>0</v>
      </c>
      <c r="G229" s="16" t="str">
        <f>(IF((VLOOKUP(Table1[[#This Row],[SKU]],'[1]All Skus'!$A:$AJ,2,FALSE))="AKG",(VLOOKUP(Table1[[#This Row],[SKU]],'[1]All Skus'!$A:$AJ,8,FALSE)),""))</f>
        <v>Wireless Microphone System 420</v>
      </c>
      <c r="H229" s="17" t="str">
        <f>(IF((VLOOKUP(Table1[[#This Row],[SKU]],'[1]All Skus'!$A:$AJ,2,FALSE))="AKG",(VLOOKUP(Table1[[#This Row],[SKU]],'[1]All Skus'!$A:$AJ,9,FALSE)),""))</f>
        <v>Handheld transmitter</v>
      </c>
      <c r="I229" s="18">
        <f>(IF((VLOOKUP(Table1[[#This Row],[SKU]],'[1]All Skus'!$A:$AJ,2,FALSE))="AKG",(VLOOKUP(Table1[[#This Row],[SKU]],'[1]All Skus'!$A:$AJ,10,FALSE)),""))</f>
        <v>231.84</v>
      </c>
      <c r="J229" s="19">
        <f>(IF((VLOOKUP(Table1[[#This Row],[SKU]],'[1]All Skus'!$A:$AJ,2,FALSE))="AKG",(VLOOKUP(Table1[[#This Row],[SKU]],'[1]All Skus'!$A:$AJ,22,FALSE)),""))</f>
        <v>0.4</v>
      </c>
      <c r="K229" s="19" t="str">
        <f>(IF((VLOOKUP(Table1[[#This Row],[SKU]],'[1]All Skus'!$A:$AJ,2,FALSE))="AKG",(VLOOKUP(Table1[[#This Row],[SKU]],'[1]All Skus'!$A:$AJ,23,FALSE)),""))</f>
        <v>CN</v>
      </c>
      <c r="L229" s="20" t="str">
        <f>HYPERLINK((IF((VLOOKUP(Table1[[#This Row],[SKU]],'[1]All Skus'!$A:$AJ,2,FALSE))="AKG",(VLOOKUP(Table1[[#This Row],[SKU]],'[1]All Skus'!$A:$AJ,24,FALSE)),"")))</f>
        <v>Non Compliant</v>
      </c>
    </row>
    <row r="230" spans="1:12" ht="40.799999999999997" customHeight="1" x14ac:dyDescent="0.3">
      <c r="A230" s="13" t="s">
        <v>239</v>
      </c>
      <c r="B230" s="14" t="str">
        <f>(IF((VLOOKUP(Table1[[#This Row],[SKU]],'[1]All Skus'!$A:$AJ,2,FALSE))="AKG",(VLOOKUP(Table1[[#This Row],[SKU]],'[1]All Skus'!$A:$AJ,3,FALSE)), ""))</f>
        <v>Wireless Mics</v>
      </c>
      <c r="C230" s="15" t="str">
        <f>(IF((VLOOKUP(Table1[[#This Row],[SKU]],'[1]All Skus'!$A:$AJ,2,FALSE))="AKG",(VLOOKUP(Table1[[#This Row],[SKU]],'[1]All Skus'!$A:$AJ,4,FALSE)),""))</f>
        <v>PT420 Band A</v>
      </c>
      <c r="D230" s="15" t="str">
        <f>(IF((VLOOKUP(Table1[[#This Row],[SKU]],'[1]All Skus'!$A:$AJ,2,FALSE))="AKG",(VLOOKUP(Table1[[#This Row],[SKU]],'[1]All Skus'!$A:$AJ,5,FALSE)),""))</f>
        <v>AT620000</v>
      </c>
      <c r="E230" s="15">
        <f>(IF((VLOOKUP(Table1[[#This Row],[SKU]],'[1]All Skus'!$A:$AJ,2,FALSE))="AKG",(VLOOKUP(Table1[[#This Row],[SKU]],'[1]All Skus'!$A:$AJ,6,FALSE)),""))</f>
        <v>0</v>
      </c>
      <c r="F230" s="15">
        <f>(IF((VLOOKUP(Table1[[#This Row],[SKU]],'[1]All Skus'!$A:$AJ,2,FALSE))="AKG",(VLOOKUP(Table1[[#This Row],[SKU]],'[1]All Skus'!$A:$AJ,7,FALSE)),""))</f>
        <v>0</v>
      </c>
      <c r="G230" s="16" t="str">
        <f>(IF((VLOOKUP(Table1[[#This Row],[SKU]],'[1]All Skus'!$A:$AJ,2,FALSE))="AKG",(VLOOKUP(Table1[[#This Row],[SKU]],'[1]All Skus'!$A:$AJ,8,FALSE)),""))</f>
        <v>Wireless Microphone System 420</v>
      </c>
      <c r="H230" s="17" t="str">
        <f>(IF((VLOOKUP(Table1[[#This Row],[SKU]],'[1]All Skus'!$A:$AJ,2,FALSE))="AKG",(VLOOKUP(Table1[[#This Row],[SKU]],'[1]All Skus'!$A:$AJ,9,FALSE)),""))</f>
        <v>Pocket transmitter</v>
      </c>
      <c r="I230" s="18">
        <f>(IF((VLOOKUP(Table1[[#This Row],[SKU]],'[1]All Skus'!$A:$AJ,2,FALSE))="AKG",(VLOOKUP(Table1[[#This Row],[SKU]],'[1]All Skus'!$A:$AJ,10,FALSE)),""))</f>
        <v>166.86</v>
      </c>
      <c r="J230" s="19">
        <f>(IF((VLOOKUP(Table1[[#This Row],[SKU]],'[1]All Skus'!$A:$AJ,2,FALSE))="AKG",(VLOOKUP(Table1[[#This Row],[SKU]],'[1]All Skus'!$A:$AJ,22,FALSE)),""))</f>
        <v>0.4</v>
      </c>
      <c r="K230" s="19" t="str">
        <f>(IF((VLOOKUP(Table1[[#This Row],[SKU]],'[1]All Skus'!$A:$AJ,2,FALSE))="AKG",(VLOOKUP(Table1[[#This Row],[SKU]],'[1]All Skus'!$A:$AJ,23,FALSE)),""))</f>
        <v>CN</v>
      </c>
      <c r="L230" s="20" t="str">
        <f>HYPERLINK((IF((VLOOKUP(Table1[[#This Row],[SKU]],'[1]All Skus'!$A:$AJ,2,FALSE))="AKG",(VLOOKUP(Table1[[#This Row],[SKU]],'[1]All Skus'!$A:$AJ,24,FALSE)),"")))</f>
        <v>Non Compliant</v>
      </c>
    </row>
    <row r="231" spans="1:12" ht="40.799999999999997" customHeight="1" x14ac:dyDescent="0.3">
      <c r="A231" s="13" t="s">
        <v>240</v>
      </c>
      <c r="B231" s="14" t="str">
        <f>(IF((VLOOKUP(Table1[[#This Row],[SKU]],'[1]All Skus'!$A:$AJ,2,FALSE))="AKG",(VLOOKUP(Table1[[#This Row],[SKU]],'[1]All Skus'!$A:$AJ,3,FALSE)), ""))</f>
        <v>Wireless Mics</v>
      </c>
      <c r="C231" s="15" t="str">
        <f>(IF((VLOOKUP(Table1[[#This Row],[SKU]],'[1]All Skus'!$A:$AJ,2,FALSE))="AKG",(VLOOKUP(Table1[[#This Row],[SKU]],'[1]All Skus'!$A:$AJ,4,FALSE)),""))</f>
        <v>WMS420 HEADWORN SET Band A</v>
      </c>
      <c r="D231" s="15" t="str">
        <f>(IF((VLOOKUP(Table1[[#This Row],[SKU]],'[1]All Skus'!$A:$AJ,2,FALSE))="AKG",(VLOOKUP(Table1[[#This Row],[SKU]],'[1]All Skus'!$A:$AJ,5,FALSE)),""))</f>
        <v>AT620000</v>
      </c>
      <c r="E231" s="15">
        <f>(IF((VLOOKUP(Table1[[#This Row],[SKU]],'[1]All Skus'!$A:$AJ,2,FALSE))="AKG",(VLOOKUP(Table1[[#This Row],[SKU]],'[1]All Skus'!$A:$AJ,6,FALSE)),""))</f>
        <v>0</v>
      </c>
      <c r="F231" s="15">
        <f>(IF((VLOOKUP(Table1[[#This Row],[SKU]],'[1]All Skus'!$A:$AJ,2,FALSE))="AKG",(VLOOKUP(Table1[[#This Row],[SKU]],'[1]All Skus'!$A:$AJ,7,FALSE)),""))</f>
        <v>0</v>
      </c>
      <c r="G231" s="16" t="str">
        <f>(IF((VLOOKUP(Table1[[#This Row],[SKU]],'[1]All Skus'!$A:$AJ,2,FALSE))="AKG",(VLOOKUP(Table1[[#This Row],[SKU]],'[1]All Skus'!$A:$AJ,8,FALSE)),""))</f>
        <v>Wireless Microphone System 420</v>
      </c>
      <c r="H231" s="17" t="str">
        <f>(IF((VLOOKUP(Table1[[#This Row],[SKU]],'[1]All Skus'!$A:$AJ,2,FALSE))="AKG",(VLOOKUP(Table1[[#This Row],[SKU]],'[1]All Skus'!$A:$AJ,9,FALSE)),""))</f>
        <v>Wireless Microphone System</v>
      </c>
      <c r="I231" s="18">
        <f>(IF((VLOOKUP(Table1[[#This Row],[SKU]],'[1]All Skus'!$A:$AJ,2,FALSE))="AKG",(VLOOKUP(Table1[[#This Row],[SKU]],'[1]All Skus'!$A:$AJ,10,FALSE)),""))</f>
        <v>530.74</v>
      </c>
      <c r="J231" s="19">
        <f>(IF((VLOOKUP(Table1[[#This Row],[SKU]],'[1]All Skus'!$A:$AJ,2,FALSE))="AKG",(VLOOKUP(Table1[[#This Row],[SKU]],'[1]All Skus'!$A:$AJ,22,FALSE)),""))</f>
        <v>3.2</v>
      </c>
      <c r="K231" s="19" t="str">
        <f>(IF((VLOOKUP(Table1[[#This Row],[SKU]],'[1]All Skus'!$A:$AJ,2,FALSE))="AKG",(VLOOKUP(Table1[[#This Row],[SKU]],'[1]All Skus'!$A:$AJ,23,FALSE)),""))</f>
        <v>CN</v>
      </c>
      <c r="L231" s="20" t="str">
        <f>HYPERLINK((IF((VLOOKUP(Table1[[#This Row],[SKU]],'[1]All Skus'!$A:$AJ,2,FALSE))="AKG",(VLOOKUP(Table1[[#This Row],[SKU]],'[1]All Skus'!$A:$AJ,24,FALSE)),"")))</f>
        <v>Non Compliant</v>
      </c>
    </row>
    <row r="232" spans="1:12" ht="40.799999999999997" customHeight="1" x14ac:dyDescent="0.3">
      <c r="A232" s="13" t="s">
        <v>241</v>
      </c>
      <c r="B232" s="14" t="str">
        <f>(IF((VLOOKUP(Table1[[#This Row],[SKU]],'[1]All Skus'!$A:$AJ,2,FALSE))="AKG",(VLOOKUP(Table1[[#This Row],[SKU]],'[1]All Skus'!$A:$AJ,3,FALSE)), ""))</f>
        <v>Wireless Mics</v>
      </c>
      <c r="C232" s="15" t="str">
        <f>(IF((VLOOKUP(Table1[[#This Row],[SKU]],'[1]All Skus'!$A:$AJ,2,FALSE))="AKG",(VLOOKUP(Table1[[#This Row],[SKU]],'[1]All Skus'!$A:$AJ,4,FALSE)),""))</f>
        <v>WMS420 PRESENTER SET Band A</v>
      </c>
      <c r="D232" s="15" t="str">
        <f>(IF((VLOOKUP(Table1[[#This Row],[SKU]],'[1]All Skus'!$A:$AJ,2,FALSE))="AKG",(VLOOKUP(Table1[[#This Row],[SKU]],'[1]All Skus'!$A:$AJ,5,FALSE)),""))</f>
        <v>AT620000</v>
      </c>
      <c r="E232" s="15">
        <f>(IF((VLOOKUP(Table1[[#This Row],[SKU]],'[1]All Skus'!$A:$AJ,2,FALSE))="AKG",(VLOOKUP(Table1[[#This Row],[SKU]],'[1]All Skus'!$A:$AJ,6,FALSE)),""))</f>
        <v>0</v>
      </c>
      <c r="F232" s="15">
        <f>(IF((VLOOKUP(Table1[[#This Row],[SKU]],'[1]All Skus'!$A:$AJ,2,FALSE))="AKG",(VLOOKUP(Table1[[#This Row],[SKU]],'[1]All Skus'!$A:$AJ,7,FALSE)),""))</f>
        <v>0</v>
      </c>
      <c r="G232" s="16" t="str">
        <f>(IF((VLOOKUP(Table1[[#This Row],[SKU]],'[1]All Skus'!$A:$AJ,2,FALSE))="AKG",(VLOOKUP(Table1[[#This Row],[SKU]],'[1]All Skus'!$A:$AJ,8,FALSE)),""))</f>
        <v>Wireless Microphone System 420</v>
      </c>
      <c r="H232" s="17" t="str">
        <f>(IF((VLOOKUP(Table1[[#This Row],[SKU]],'[1]All Skus'!$A:$AJ,2,FALSE))="AKG",(VLOOKUP(Table1[[#This Row],[SKU]],'[1]All Skus'!$A:$AJ,9,FALSE)),""))</f>
        <v>Wireless Microphone System</v>
      </c>
      <c r="I232" s="18">
        <f>(IF((VLOOKUP(Table1[[#This Row],[SKU]],'[1]All Skus'!$A:$AJ,2,FALSE))="AKG",(VLOOKUP(Table1[[#This Row],[SKU]],'[1]All Skus'!$A:$AJ,10,FALSE)),""))</f>
        <v>458.81</v>
      </c>
      <c r="J232" s="19">
        <f>(IF((VLOOKUP(Table1[[#This Row],[SKU]],'[1]All Skus'!$A:$AJ,2,FALSE))="AKG",(VLOOKUP(Table1[[#This Row],[SKU]],'[1]All Skus'!$A:$AJ,22,FALSE)),""))</f>
        <v>3.2</v>
      </c>
      <c r="K232" s="19" t="str">
        <f>(IF((VLOOKUP(Table1[[#This Row],[SKU]],'[1]All Skus'!$A:$AJ,2,FALSE))="AKG",(VLOOKUP(Table1[[#This Row],[SKU]],'[1]All Skus'!$A:$AJ,23,FALSE)),""))</f>
        <v>CN</v>
      </c>
      <c r="L232" s="20" t="str">
        <f>HYPERLINK((IF((VLOOKUP(Table1[[#This Row],[SKU]],'[1]All Skus'!$A:$AJ,2,FALSE))="AKG",(VLOOKUP(Table1[[#This Row],[SKU]],'[1]All Skus'!$A:$AJ,24,FALSE)),"")))</f>
        <v>Non Compliant</v>
      </c>
    </row>
    <row r="233" spans="1:12" ht="40.799999999999997" customHeight="1" x14ac:dyDescent="0.3">
      <c r="A233" s="13" t="s">
        <v>242</v>
      </c>
      <c r="B233" s="14" t="str">
        <f>(IF((VLOOKUP(Table1[[#This Row],[SKU]],'[1]All Skus'!$A:$AJ,2,FALSE))="AKG",(VLOOKUP(Table1[[#This Row],[SKU]],'[1]All Skus'!$A:$AJ,3,FALSE)), ""))</f>
        <v>Wireless Mics</v>
      </c>
      <c r="C233" s="15" t="str">
        <f>(IF((VLOOKUP(Table1[[#This Row],[SKU]],'[1]All Skus'!$A:$AJ,2,FALSE))="AKG",(VLOOKUP(Table1[[#This Row],[SKU]],'[1]All Skus'!$A:$AJ,4,FALSE)),""))</f>
        <v>WMS420 INSTRUMENTAL SET Band A</v>
      </c>
      <c r="D233" s="15" t="str">
        <f>(IF((VLOOKUP(Table1[[#This Row],[SKU]],'[1]All Skus'!$A:$AJ,2,FALSE))="AKG",(VLOOKUP(Table1[[#This Row],[SKU]],'[1]All Skus'!$A:$AJ,5,FALSE)),""))</f>
        <v>AT620000</v>
      </c>
      <c r="E233" s="15">
        <f>(IF((VLOOKUP(Table1[[#This Row],[SKU]],'[1]All Skus'!$A:$AJ,2,FALSE))="AKG",(VLOOKUP(Table1[[#This Row],[SKU]],'[1]All Skus'!$A:$AJ,6,FALSE)),""))</f>
        <v>0</v>
      </c>
      <c r="F233" s="15">
        <f>(IF((VLOOKUP(Table1[[#This Row],[SKU]],'[1]All Skus'!$A:$AJ,2,FALSE))="AKG",(VLOOKUP(Table1[[#This Row],[SKU]],'[1]All Skus'!$A:$AJ,7,FALSE)),""))</f>
        <v>0</v>
      </c>
      <c r="G233" s="16" t="str">
        <f>(IF((VLOOKUP(Table1[[#This Row],[SKU]],'[1]All Skus'!$A:$AJ,2,FALSE))="AKG",(VLOOKUP(Table1[[#This Row],[SKU]],'[1]All Skus'!$A:$AJ,8,FALSE)),""))</f>
        <v>Wireless Microphone System 420</v>
      </c>
      <c r="H233" s="17" t="str">
        <f>(IF((VLOOKUP(Table1[[#This Row],[SKU]],'[1]All Skus'!$A:$AJ,2,FALSE))="AKG",(VLOOKUP(Table1[[#This Row],[SKU]],'[1]All Skus'!$A:$AJ,9,FALSE)),""))</f>
        <v>Wireless Microphone System</v>
      </c>
      <c r="I233" s="18">
        <f>(IF((VLOOKUP(Table1[[#This Row],[SKU]],'[1]All Skus'!$A:$AJ,2,FALSE))="AKG",(VLOOKUP(Table1[[#This Row],[SKU]],'[1]All Skus'!$A:$AJ,10,FALSE)),""))</f>
        <v>458.81</v>
      </c>
      <c r="J233" s="19">
        <f>(IF((VLOOKUP(Table1[[#This Row],[SKU]],'[1]All Skus'!$A:$AJ,2,FALSE))="AKG",(VLOOKUP(Table1[[#This Row],[SKU]],'[1]All Skus'!$A:$AJ,22,FALSE)),""))</f>
        <v>3.2</v>
      </c>
      <c r="K233" s="19" t="str">
        <f>(IF((VLOOKUP(Table1[[#This Row],[SKU]],'[1]All Skus'!$A:$AJ,2,FALSE))="AKG",(VLOOKUP(Table1[[#This Row],[SKU]],'[1]All Skus'!$A:$AJ,23,FALSE)),""))</f>
        <v>CN</v>
      </c>
      <c r="L233" s="20" t="str">
        <f>HYPERLINK((IF((VLOOKUP(Table1[[#This Row],[SKU]],'[1]All Skus'!$A:$AJ,2,FALSE))="AKG",(VLOOKUP(Table1[[#This Row],[SKU]],'[1]All Skus'!$A:$AJ,24,FALSE)),"")))</f>
        <v>Non Compliant</v>
      </c>
    </row>
    <row r="234" spans="1:12" ht="40.799999999999997" customHeight="1" x14ac:dyDescent="0.3">
      <c r="A234" s="13" t="s">
        <v>243</v>
      </c>
      <c r="B234" s="14" t="str">
        <f>(IF((VLOOKUP(Table1[[#This Row],[SKU]],'[1]All Skus'!$A:$AJ,2,FALSE))="AKG",(VLOOKUP(Table1[[#This Row],[SKU]],'[1]All Skus'!$A:$AJ,3,FALSE)), ""))</f>
        <v>Wireless Mics</v>
      </c>
      <c r="C234" s="15" t="str">
        <f>(IF((VLOOKUP(Table1[[#This Row],[SKU]],'[1]All Skus'!$A:$AJ,2,FALSE))="AKG",(VLOOKUP(Table1[[#This Row],[SKU]],'[1]All Skus'!$A:$AJ,4,FALSE)),""))</f>
        <v>WMS420 VOCAL SET Band A</v>
      </c>
      <c r="D234" s="15" t="str">
        <f>(IF((VLOOKUP(Table1[[#This Row],[SKU]],'[1]All Skus'!$A:$AJ,2,FALSE))="AKG",(VLOOKUP(Table1[[#This Row],[SKU]],'[1]All Skus'!$A:$AJ,5,FALSE)),""))</f>
        <v>AT620000</v>
      </c>
      <c r="E234" s="15">
        <f>(IF((VLOOKUP(Table1[[#This Row],[SKU]],'[1]All Skus'!$A:$AJ,2,FALSE))="AKG",(VLOOKUP(Table1[[#This Row],[SKU]],'[1]All Skus'!$A:$AJ,6,FALSE)),""))</f>
        <v>0</v>
      </c>
      <c r="F234" s="15">
        <f>(IF((VLOOKUP(Table1[[#This Row],[SKU]],'[1]All Skus'!$A:$AJ,2,FALSE))="AKG",(VLOOKUP(Table1[[#This Row],[SKU]],'[1]All Skus'!$A:$AJ,7,FALSE)),""))</f>
        <v>0</v>
      </c>
      <c r="G234" s="16" t="str">
        <f>(IF((VLOOKUP(Table1[[#This Row],[SKU]],'[1]All Skus'!$A:$AJ,2,FALSE))="AKG",(VLOOKUP(Table1[[#This Row],[SKU]],'[1]All Skus'!$A:$AJ,8,FALSE)),""))</f>
        <v>Wireless Microphone System 420</v>
      </c>
      <c r="H234" s="17" t="str">
        <f>(IF((VLOOKUP(Table1[[#This Row],[SKU]],'[1]All Skus'!$A:$AJ,2,FALSE))="AKG",(VLOOKUP(Table1[[#This Row],[SKU]],'[1]All Skus'!$A:$AJ,9,FALSE)),""))</f>
        <v>Wireless Microphone System</v>
      </c>
      <c r="I234" s="18">
        <f>(IF((VLOOKUP(Table1[[#This Row],[SKU]],'[1]All Skus'!$A:$AJ,2,FALSE))="AKG",(VLOOKUP(Table1[[#This Row],[SKU]],'[1]All Skus'!$A:$AJ,10,FALSE)),""))</f>
        <v>458.81</v>
      </c>
      <c r="J234" s="19">
        <f>(IF((VLOOKUP(Table1[[#This Row],[SKU]],'[1]All Skus'!$A:$AJ,2,FALSE))="AKG",(VLOOKUP(Table1[[#This Row],[SKU]],'[1]All Skus'!$A:$AJ,22,FALSE)),""))</f>
        <v>3.2</v>
      </c>
      <c r="K234" s="19" t="str">
        <f>(IF((VLOOKUP(Table1[[#This Row],[SKU]],'[1]All Skus'!$A:$AJ,2,FALSE))="AKG",(VLOOKUP(Table1[[#This Row],[SKU]],'[1]All Skus'!$A:$AJ,23,FALSE)),""))</f>
        <v>CN</v>
      </c>
      <c r="L234" s="20" t="str">
        <f>HYPERLINK((IF((VLOOKUP(Table1[[#This Row],[SKU]],'[1]All Skus'!$A:$AJ,2,FALSE))="AKG",(VLOOKUP(Table1[[#This Row],[SKU]],'[1]All Skus'!$A:$AJ,24,FALSE)),"")))</f>
        <v>Non Compliant</v>
      </c>
    </row>
    <row r="235" spans="1:12" ht="40.799999999999997" customHeight="1" x14ac:dyDescent="0.3">
      <c r="A235" s="21" t="s">
        <v>244</v>
      </c>
      <c r="B235" s="14">
        <f>(IF((VLOOKUP(Table1[[#This Row],[SKU]],'[1]All Skus'!$A:$AJ,2,FALSE))="AKG",(VLOOKUP(Table1[[#This Row],[SKU]],'[1]All Skus'!$A:$AJ,3,FALSE)), ""))</f>
        <v>0</v>
      </c>
      <c r="C235" s="15">
        <f>(IF((VLOOKUP(Table1[[#This Row],[SKU]],'[1]All Skus'!$A:$AJ,2,FALSE))="AKG",(VLOOKUP(Table1[[#This Row],[SKU]],'[1]All Skus'!$A:$AJ,4,FALSE)),""))</f>
        <v>0</v>
      </c>
      <c r="D235" s="15">
        <f>(IF((VLOOKUP(Table1[[#This Row],[SKU]],'[1]All Skus'!$A:$AJ,2,FALSE))="AKG",(VLOOKUP(Table1[[#This Row],[SKU]],'[1]All Skus'!$A:$AJ,5,FALSE)),""))</f>
        <v>0</v>
      </c>
      <c r="E235" s="15">
        <f>(IF((VLOOKUP(Table1[[#This Row],[SKU]],'[1]All Skus'!$A:$AJ,2,FALSE))="AKG",(VLOOKUP(Table1[[#This Row],[SKU]],'[1]All Skus'!$A:$AJ,6,FALSE)),""))</f>
        <v>0</v>
      </c>
      <c r="F235" s="15">
        <f>(IF((VLOOKUP(Table1[[#This Row],[SKU]],'[1]All Skus'!$A:$AJ,2,FALSE))="AKG",(VLOOKUP(Table1[[#This Row],[SKU]],'[1]All Skus'!$A:$AJ,7,FALSE)),""))</f>
        <v>0</v>
      </c>
      <c r="G235" s="16">
        <f>(IF((VLOOKUP(Table1[[#This Row],[SKU]],'[1]All Skus'!$A:$AJ,2,FALSE))="AKG",(VLOOKUP(Table1[[#This Row],[SKU]],'[1]All Skus'!$A:$AJ,8,FALSE)),""))</f>
        <v>0</v>
      </c>
      <c r="H235" s="17">
        <f>(IF((VLOOKUP(Table1[[#This Row],[SKU]],'[1]All Skus'!$A:$AJ,2,FALSE))="AKG",(VLOOKUP(Table1[[#This Row],[SKU]],'[1]All Skus'!$A:$AJ,9,FALSE)),""))</f>
        <v>0</v>
      </c>
      <c r="I235" s="18">
        <f>(IF((VLOOKUP(Table1[[#This Row],[SKU]],'[1]All Skus'!$A:$AJ,2,FALSE))="AKG",(VLOOKUP(Table1[[#This Row],[SKU]],'[1]All Skus'!$A:$AJ,10,FALSE)),""))</f>
        <v>0</v>
      </c>
      <c r="J235" s="19">
        <f>(IF((VLOOKUP(Table1[[#This Row],[SKU]],'[1]All Skus'!$A:$AJ,2,FALSE))="AKG",(VLOOKUP(Table1[[#This Row],[SKU]],'[1]All Skus'!$A:$AJ,22,FALSE)),""))</f>
        <v>0</v>
      </c>
      <c r="K235" s="19">
        <f>(IF((VLOOKUP(Table1[[#This Row],[SKU]],'[1]All Skus'!$A:$AJ,2,FALSE))="AKG",(VLOOKUP(Table1[[#This Row],[SKU]],'[1]All Skus'!$A:$AJ,23,FALSE)),""))</f>
        <v>0</v>
      </c>
      <c r="L235" s="20" t="str">
        <f>HYPERLINK((IF((VLOOKUP(Table1[[#This Row],[SKU]],'[1]All Skus'!$A:$AJ,2,FALSE))="AKG",(VLOOKUP(Table1[[#This Row],[SKU]],'[1]All Skus'!$A:$AJ,24,FALSE)),"")))</f>
        <v/>
      </c>
    </row>
    <row r="236" spans="1:12" ht="40.799999999999997" customHeight="1" x14ac:dyDescent="0.3">
      <c r="A236" s="13" t="s">
        <v>245</v>
      </c>
      <c r="B236" s="14" t="str">
        <f>(IF((VLOOKUP(Table1[[#This Row],[SKU]],'[1]All Skus'!$A:$AJ,2,FALSE))="AKG",(VLOOKUP(Table1[[#This Row],[SKU]],'[1]All Skus'!$A:$AJ,3,FALSE)), ""))</f>
        <v>Wireless Mics</v>
      </c>
      <c r="C236" s="15" t="str">
        <f>(IF((VLOOKUP(Table1[[#This Row],[SKU]],'[1]All Skus'!$A:$AJ,2,FALSE))="AKG",(VLOOKUP(Table1[[#This Row],[SKU]],'[1]All Skus'!$A:$AJ,4,FALSE)),""))</f>
        <v>SR470 BD7</v>
      </c>
      <c r="D236" s="15" t="str">
        <f>(IF((VLOOKUP(Table1[[#This Row],[SKU]],'[1]All Skus'!$A:$AJ,2,FALSE))="AKG",(VLOOKUP(Table1[[#This Row],[SKU]],'[1]All Skus'!$A:$AJ,5,FALSE)),""))</f>
        <v>AT620000</v>
      </c>
      <c r="E236" s="15">
        <f>(IF((VLOOKUP(Table1[[#This Row],[SKU]],'[1]All Skus'!$A:$AJ,2,FALSE))="AKG",(VLOOKUP(Table1[[#This Row],[SKU]],'[1]All Skus'!$A:$AJ,6,FALSE)),""))</f>
        <v>0</v>
      </c>
      <c r="F236" s="15">
        <f>(IF((VLOOKUP(Table1[[#This Row],[SKU]],'[1]All Skus'!$A:$AJ,2,FALSE))="AKG",(VLOOKUP(Table1[[#This Row],[SKU]],'[1]All Skus'!$A:$AJ,7,FALSE)),""))</f>
        <v>0</v>
      </c>
      <c r="G236" s="16" t="str">
        <f>(IF((VLOOKUP(Table1[[#This Row],[SKU]],'[1]All Skus'!$A:$AJ,2,FALSE))="AKG",(VLOOKUP(Table1[[#This Row],[SKU]],'[1]All Skus'!$A:$AJ,8,FALSE)),""))</f>
        <v>Wireless Microphone System 470</v>
      </c>
      <c r="H236" s="17" t="str">
        <f>(IF((VLOOKUP(Table1[[#This Row],[SKU]],'[1]All Skus'!$A:$AJ,2,FALSE))="AKG",(VLOOKUP(Table1[[#This Row],[SKU]],'[1]All Skus'!$A:$AJ,9,FALSE)),""))</f>
        <v>Wireless stationary receiver, rack mount unit included, pilot tone - NO AC adapter, please order 7801H00120 additionally.</v>
      </c>
      <c r="I236" s="18">
        <f>(IF((VLOOKUP(Table1[[#This Row],[SKU]],'[1]All Skus'!$A:$AJ,2,FALSE))="AKG",(VLOOKUP(Table1[[#This Row],[SKU]],'[1]All Skus'!$A:$AJ,10,FALSE)),""))</f>
        <v>458.81</v>
      </c>
      <c r="J236" s="19">
        <f>(IF((VLOOKUP(Table1[[#This Row],[SKU]],'[1]All Skus'!$A:$AJ,2,FALSE))="AKG",(VLOOKUP(Table1[[#This Row],[SKU]],'[1]All Skus'!$A:$AJ,22,FALSE)),""))</f>
        <v>14.2</v>
      </c>
      <c r="K236" s="19" t="str">
        <f>(IF((VLOOKUP(Table1[[#This Row],[SKU]],'[1]All Skus'!$A:$AJ,2,FALSE))="AKG",(VLOOKUP(Table1[[#This Row],[SKU]],'[1]All Skus'!$A:$AJ,23,FALSE)),""))</f>
        <v>CN</v>
      </c>
      <c r="L236" s="20" t="str">
        <f>HYPERLINK((IF((VLOOKUP(Table1[[#This Row],[SKU]],'[1]All Skus'!$A:$AJ,2,FALSE))="AKG",(VLOOKUP(Table1[[#This Row],[SKU]],'[1]All Skus'!$A:$AJ,24,FALSE)),"")))</f>
        <v>Non Compliant</v>
      </c>
    </row>
    <row r="237" spans="1:12" ht="40.799999999999997" customHeight="1" x14ac:dyDescent="0.3">
      <c r="A237" s="13" t="s">
        <v>246</v>
      </c>
      <c r="B237" s="14" t="str">
        <f>(IF((VLOOKUP(Table1[[#This Row],[SKU]],'[1]All Skus'!$A:$AJ,2,FALSE))="AKG",(VLOOKUP(Table1[[#This Row],[SKU]],'[1]All Skus'!$A:$AJ,3,FALSE)), ""))</f>
        <v>Wireless Mics</v>
      </c>
      <c r="C237" s="15" t="str">
        <f>(IF((VLOOKUP(Table1[[#This Row],[SKU]],'[1]All Skus'!$A:$AJ,2,FALSE))="AKG",(VLOOKUP(Table1[[#This Row],[SKU]],'[1]All Skus'!$A:$AJ,4,FALSE)),""))</f>
        <v>SR470 BD8</v>
      </c>
      <c r="D237" s="15" t="str">
        <f>(IF((VLOOKUP(Table1[[#This Row],[SKU]],'[1]All Skus'!$A:$AJ,2,FALSE))="AKG",(VLOOKUP(Table1[[#This Row],[SKU]],'[1]All Skus'!$A:$AJ,5,FALSE)),""))</f>
        <v>AT620000</v>
      </c>
      <c r="E237" s="15">
        <f>(IF((VLOOKUP(Table1[[#This Row],[SKU]],'[1]All Skus'!$A:$AJ,2,FALSE))="AKG",(VLOOKUP(Table1[[#This Row],[SKU]],'[1]All Skus'!$A:$AJ,6,FALSE)),""))</f>
        <v>0</v>
      </c>
      <c r="F237" s="15">
        <f>(IF((VLOOKUP(Table1[[#This Row],[SKU]],'[1]All Skus'!$A:$AJ,2,FALSE))="AKG",(VLOOKUP(Table1[[#This Row],[SKU]],'[1]All Skus'!$A:$AJ,7,FALSE)),""))</f>
        <v>0</v>
      </c>
      <c r="G237" s="16" t="str">
        <f>(IF((VLOOKUP(Table1[[#This Row],[SKU]],'[1]All Skus'!$A:$AJ,2,FALSE))="AKG",(VLOOKUP(Table1[[#This Row],[SKU]],'[1]All Skus'!$A:$AJ,8,FALSE)),""))</f>
        <v>Wireless Microphone System 470</v>
      </c>
      <c r="H237" s="17" t="str">
        <f>(IF((VLOOKUP(Table1[[#This Row],[SKU]],'[1]All Skus'!$A:$AJ,2,FALSE))="AKG",(VLOOKUP(Table1[[#This Row],[SKU]],'[1]All Skus'!$A:$AJ,9,FALSE)),""))</f>
        <v>Wireless stationary receiver, rack mount unit included, pilot tone - NO AC adapter, please order 7801H00120 additionally.</v>
      </c>
      <c r="I237" s="18">
        <f>(IF((VLOOKUP(Table1[[#This Row],[SKU]],'[1]All Skus'!$A:$AJ,2,FALSE))="AKG",(VLOOKUP(Table1[[#This Row],[SKU]],'[1]All Skus'!$A:$AJ,10,FALSE)),""))</f>
        <v>458.81</v>
      </c>
      <c r="J237" s="19">
        <f>(IF((VLOOKUP(Table1[[#This Row],[SKU]],'[1]All Skus'!$A:$AJ,2,FALSE))="AKG",(VLOOKUP(Table1[[#This Row],[SKU]],'[1]All Skus'!$A:$AJ,22,FALSE)),""))</f>
        <v>14.2</v>
      </c>
      <c r="K237" s="19" t="str">
        <f>(IF((VLOOKUP(Table1[[#This Row],[SKU]],'[1]All Skus'!$A:$AJ,2,FALSE))="AKG",(VLOOKUP(Table1[[#This Row],[SKU]],'[1]All Skus'!$A:$AJ,23,FALSE)),""))</f>
        <v>CN</v>
      </c>
      <c r="L237" s="20" t="str">
        <f>HYPERLINK((IF((VLOOKUP(Table1[[#This Row],[SKU]],'[1]All Skus'!$A:$AJ,2,FALSE))="AKG",(VLOOKUP(Table1[[#This Row],[SKU]],'[1]All Skus'!$A:$AJ,24,FALSE)),"")))</f>
        <v>Non Compliant</v>
      </c>
    </row>
    <row r="238" spans="1:12" ht="40.799999999999997" customHeight="1" x14ac:dyDescent="0.3">
      <c r="A238" s="13" t="s">
        <v>247</v>
      </c>
      <c r="B238" s="14" t="str">
        <f>(IF((VLOOKUP(Table1[[#This Row],[SKU]],'[1]All Skus'!$A:$AJ,2,FALSE))="AKG",(VLOOKUP(Table1[[#This Row],[SKU]],'[1]All Skus'!$A:$AJ,3,FALSE)), ""))</f>
        <v>Wireless Mics</v>
      </c>
      <c r="C238" s="15" t="str">
        <f>(IF((VLOOKUP(Table1[[#This Row],[SKU]],'[1]All Skus'!$A:$AJ,2,FALSE))="AKG",(VLOOKUP(Table1[[#This Row],[SKU]],'[1]All Skus'!$A:$AJ,4,FALSE)),""))</f>
        <v>HT470 D5 BD7 50mW</v>
      </c>
      <c r="D238" s="15" t="str">
        <f>(IF((VLOOKUP(Table1[[#This Row],[SKU]],'[1]All Skus'!$A:$AJ,2,FALSE))="AKG",(VLOOKUP(Table1[[#This Row],[SKU]],'[1]All Skus'!$A:$AJ,5,FALSE)),""))</f>
        <v>AT620000</v>
      </c>
      <c r="E238" s="15">
        <f>(IF((VLOOKUP(Table1[[#This Row],[SKU]],'[1]All Skus'!$A:$AJ,2,FALSE))="AKG",(VLOOKUP(Table1[[#This Row],[SKU]],'[1]All Skus'!$A:$AJ,6,FALSE)),""))</f>
        <v>0</v>
      </c>
      <c r="F238" s="15">
        <f>(IF((VLOOKUP(Table1[[#This Row],[SKU]],'[1]All Skus'!$A:$AJ,2,FALSE))="AKG",(VLOOKUP(Table1[[#This Row],[SKU]],'[1]All Skus'!$A:$AJ,7,FALSE)),""))</f>
        <v>0</v>
      </c>
      <c r="G238" s="16" t="str">
        <f>(IF((VLOOKUP(Table1[[#This Row],[SKU]],'[1]All Skus'!$A:$AJ,2,FALSE))="AKG",(VLOOKUP(Table1[[#This Row],[SKU]],'[1]All Skus'!$A:$AJ,8,FALSE)),""))</f>
        <v>Wireless Microphone System 470</v>
      </c>
      <c r="H238" s="17" t="str">
        <f>(IF((VLOOKUP(Table1[[#This Row],[SKU]],'[1]All Skus'!$A:$AJ,2,FALSE))="AKG",(VLOOKUP(Table1[[#This Row],[SKU]],'[1]All Skus'!$A:$AJ,9,FALSE)),""))</f>
        <v>Wireless handheld transmitter, D5 microphone element, stand adapter, 1x AA LR6 battery included, pilot tone</v>
      </c>
      <c r="I238" s="18">
        <f>(IF((VLOOKUP(Table1[[#This Row],[SKU]],'[1]All Skus'!$A:$AJ,2,FALSE))="AKG",(VLOOKUP(Table1[[#This Row],[SKU]],'[1]All Skus'!$A:$AJ,10,FALSE)),""))</f>
        <v>348.18</v>
      </c>
      <c r="J238" s="19">
        <f>(IF((VLOOKUP(Table1[[#This Row],[SKU]],'[1]All Skus'!$A:$AJ,2,FALSE))="AKG",(VLOOKUP(Table1[[#This Row],[SKU]],'[1]All Skus'!$A:$AJ,22,FALSE)),""))</f>
        <v>14.2</v>
      </c>
      <c r="K238" s="19" t="str">
        <f>(IF((VLOOKUP(Table1[[#This Row],[SKU]],'[1]All Skus'!$A:$AJ,2,FALSE))="AKG",(VLOOKUP(Table1[[#This Row],[SKU]],'[1]All Skus'!$A:$AJ,23,FALSE)),""))</f>
        <v>CN</v>
      </c>
      <c r="L238" s="20" t="str">
        <f>HYPERLINK((IF((VLOOKUP(Table1[[#This Row],[SKU]],'[1]All Skus'!$A:$AJ,2,FALSE))="AKG",(VLOOKUP(Table1[[#This Row],[SKU]],'[1]All Skus'!$A:$AJ,24,FALSE)),"")))</f>
        <v>Non Compliant</v>
      </c>
    </row>
    <row r="239" spans="1:12" ht="40.799999999999997" customHeight="1" x14ac:dyDescent="0.3">
      <c r="A239" s="13" t="s">
        <v>248</v>
      </c>
      <c r="B239" s="14" t="str">
        <f>(IF((VLOOKUP(Table1[[#This Row],[SKU]],'[1]All Skus'!$A:$AJ,2,FALSE))="AKG",(VLOOKUP(Table1[[#This Row],[SKU]],'[1]All Skus'!$A:$AJ,3,FALSE)), ""))</f>
        <v>Wireless Mics</v>
      </c>
      <c r="C239" s="15" t="str">
        <f>(IF((VLOOKUP(Table1[[#This Row],[SKU]],'[1]All Skus'!$A:$AJ,2,FALSE))="AKG",(VLOOKUP(Table1[[#This Row],[SKU]],'[1]All Skus'!$A:$AJ,4,FALSE)),""))</f>
        <v>HT470 D5 BD8 50mW</v>
      </c>
      <c r="D239" s="15" t="str">
        <f>(IF((VLOOKUP(Table1[[#This Row],[SKU]],'[1]All Skus'!$A:$AJ,2,FALSE))="AKG",(VLOOKUP(Table1[[#This Row],[SKU]],'[1]All Skus'!$A:$AJ,5,FALSE)),""))</f>
        <v>AT620000</v>
      </c>
      <c r="E239" s="15">
        <f>(IF((VLOOKUP(Table1[[#This Row],[SKU]],'[1]All Skus'!$A:$AJ,2,FALSE))="AKG",(VLOOKUP(Table1[[#This Row],[SKU]],'[1]All Skus'!$A:$AJ,6,FALSE)),""))</f>
        <v>0</v>
      </c>
      <c r="F239" s="15">
        <f>(IF((VLOOKUP(Table1[[#This Row],[SKU]],'[1]All Skus'!$A:$AJ,2,FALSE))="AKG",(VLOOKUP(Table1[[#This Row],[SKU]],'[1]All Skus'!$A:$AJ,7,FALSE)),""))</f>
        <v>0</v>
      </c>
      <c r="G239" s="16" t="str">
        <f>(IF((VLOOKUP(Table1[[#This Row],[SKU]],'[1]All Skus'!$A:$AJ,2,FALSE))="AKG",(VLOOKUP(Table1[[#This Row],[SKU]],'[1]All Skus'!$A:$AJ,8,FALSE)),""))</f>
        <v>Wireless Microphone System 470</v>
      </c>
      <c r="H239" s="17" t="str">
        <f>(IF((VLOOKUP(Table1[[#This Row],[SKU]],'[1]All Skus'!$A:$AJ,2,FALSE))="AKG",(VLOOKUP(Table1[[#This Row],[SKU]],'[1]All Skus'!$A:$AJ,9,FALSE)),""))</f>
        <v>Wireless handheld transmitter, D5 microphone element, stand adapter, 1x AA LR6 battery included, pilot tone</v>
      </c>
      <c r="I239" s="18">
        <f>(IF((VLOOKUP(Table1[[#This Row],[SKU]],'[1]All Skus'!$A:$AJ,2,FALSE))="AKG",(VLOOKUP(Table1[[#This Row],[SKU]],'[1]All Skus'!$A:$AJ,10,FALSE)),""))</f>
        <v>348.18</v>
      </c>
      <c r="J239" s="19">
        <f>(IF((VLOOKUP(Table1[[#This Row],[SKU]],'[1]All Skus'!$A:$AJ,2,FALSE))="AKG",(VLOOKUP(Table1[[#This Row],[SKU]],'[1]All Skus'!$A:$AJ,22,FALSE)),""))</f>
        <v>14.2</v>
      </c>
      <c r="K239" s="19" t="str">
        <f>(IF((VLOOKUP(Table1[[#This Row],[SKU]],'[1]All Skus'!$A:$AJ,2,FALSE))="AKG",(VLOOKUP(Table1[[#This Row],[SKU]],'[1]All Skus'!$A:$AJ,23,FALSE)),""))</f>
        <v>CN</v>
      </c>
      <c r="L239" s="20" t="str">
        <f>HYPERLINK((IF((VLOOKUP(Table1[[#This Row],[SKU]],'[1]All Skus'!$A:$AJ,2,FALSE))="AKG",(VLOOKUP(Table1[[#This Row],[SKU]],'[1]All Skus'!$A:$AJ,24,FALSE)),"")))</f>
        <v>Non Compliant</v>
      </c>
    </row>
    <row r="240" spans="1:12" ht="40.799999999999997" customHeight="1" x14ac:dyDescent="0.3">
      <c r="A240" s="13" t="s">
        <v>249</v>
      </c>
      <c r="B240" s="14" t="str">
        <f>(IF((VLOOKUP(Table1[[#This Row],[SKU]],'[1]All Skus'!$A:$AJ,2,FALSE))="AKG",(VLOOKUP(Table1[[#This Row],[SKU]],'[1]All Skus'!$A:$AJ,3,FALSE)), ""))</f>
        <v>Wireless Mics</v>
      </c>
      <c r="C240" s="15" t="str">
        <f>(IF((VLOOKUP(Table1[[#This Row],[SKU]],'[1]All Skus'!$A:$AJ,2,FALSE))="AKG",(VLOOKUP(Table1[[#This Row],[SKU]],'[1]All Skus'!$A:$AJ,4,FALSE)),""))</f>
        <v>HT470 C5 BD7 50mW</v>
      </c>
      <c r="D240" s="15" t="str">
        <f>(IF((VLOOKUP(Table1[[#This Row],[SKU]],'[1]All Skus'!$A:$AJ,2,FALSE))="AKG",(VLOOKUP(Table1[[#This Row],[SKU]],'[1]All Skus'!$A:$AJ,5,FALSE)),""))</f>
        <v>AT620000</v>
      </c>
      <c r="E240" s="15">
        <f>(IF((VLOOKUP(Table1[[#This Row],[SKU]],'[1]All Skus'!$A:$AJ,2,FALSE))="AKG",(VLOOKUP(Table1[[#This Row],[SKU]],'[1]All Skus'!$A:$AJ,6,FALSE)),""))</f>
        <v>0</v>
      </c>
      <c r="F240" s="15">
        <f>(IF((VLOOKUP(Table1[[#This Row],[SKU]],'[1]All Skus'!$A:$AJ,2,FALSE))="AKG",(VLOOKUP(Table1[[#This Row],[SKU]],'[1]All Skus'!$A:$AJ,7,FALSE)),""))</f>
        <v>0</v>
      </c>
      <c r="G240" s="16" t="str">
        <f>(IF((VLOOKUP(Table1[[#This Row],[SKU]],'[1]All Skus'!$A:$AJ,2,FALSE))="AKG",(VLOOKUP(Table1[[#This Row],[SKU]],'[1]All Skus'!$A:$AJ,8,FALSE)),""))</f>
        <v>Wireless Microphone System 470</v>
      </c>
      <c r="H240" s="17" t="str">
        <f>(IF((VLOOKUP(Table1[[#This Row],[SKU]],'[1]All Skus'!$A:$AJ,2,FALSE))="AKG",(VLOOKUP(Table1[[#This Row],[SKU]],'[1]All Skus'!$A:$AJ,9,FALSE)),""))</f>
        <v>Wireless handheld transmitter, C5 microphone element, stand adapter, 1x AA LR6 battery included, pilot tone</v>
      </c>
      <c r="I240" s="18">
        <f>(IF((VLOOKUP(Table1[[#This Row],[SKU]],'[1]All Skus'!$A:$AJ,2,FALSE))="AKG",(VLOOKUP(Table1[[#This Row],[SKU]],'[1]All Skus'!$A:$AJ,10,FALSE)),""))</f>
        <v>446.8</v>
      </c>
      <c r="J240" s="19">
        <f>(IF((VLOOKUP(Table1[[#This Row],[SKU]],'[1]All Skus'!$A:$AJ,2,FALSE))="AKG",(VLOOKUP(Table1[[#This Row],[SKU]],'[1]All Skus'!$A:$AJ,22,FALSE)),""))</f>
        <v>2.4</v>
      </c>
      <c r="K240" s="19" t="str">
        <f>(IF((VLOOKUP(Table1[[#This Row],[SKU]],'[1]All Skus'!$A:$AJ,2,FALSE))="AKG",(VLOOKUP(Table1[[#This Row],[SKU]],'[1]All Skus'!$A:$AJ,23,FALSE)),""))</f>
        <v>CN</v>
      </c>
      <c r="L240" s="20" t="str">
        <f>HYPERLINK((IF((VLOOKUP(Table1[[#This Row],[SKU]],'[1]All Skus'!$A:$AJ,2,FALSE))="AKG",(VLOOKUP(Table1[[#This Row],[SKU]],'[1]All Skus'!$A:$AJ,24,FALSE)),"")))</f>
        <v>Non Compliant</v>
      </c>
    </row>
    <row r="241" spans="1:12" ht="40.799999999999997" customHeight="1" x14ac:dyDescent="0.3">
      <c r="A241" s="13" t="s">
        <v>250</v>
      </c>
      <c r="B241" s="14" t="str">
        <f>(IF((VLOOKUP(Table1[[#This Row],[SKU]],'[1]All Skus'!$A:$AJ,2,FALSE))="AKG",(VLOOKUP(Table1[[#This Row],[SKU]],'[1]All Skus'!$A:$AJ,3,FALSE)), ""))</f>
        <v>Wireless Mics</v>
      </c>
      <c r="C241" s="15" t="str">
        <f>(IF((VLOOKUP(Table1[[#This Row],[SKU]],'[1]All Skus'!$A:$AJ,2,FALSE))="AKG",(VLOOKUP(Table1[[#This Row],[SKU]],'[1]All Skus'!$A:$AJ,4,FALSE)),""))</f>
        <v>HT470 C5 BD8 50mW</v>
      </c>
      <c r="D241" s="15" t="str">
        <f>(IF((VLOOKUP(Table1[[#This Row],[SKU]],'[1]All Skus'!$A:$AJ,2,FALSE))="AKG",(VLOOKUP(Table1[[#This Row],[SKU]],'[1]All Skus'!$A:$AJ,5,FALSE)),""))</f>
        <v>AT620000</v>
      </c>
      <c r="E241" s="15">
        <f>(IF((VLOOKUP(Table1[[#This Row],[SKU]],'[1]All Skus'!$A:$AJ,2,FALSE))="AKG",(VLOOKUP(Table1[[#This Row],[SKU]],'[1]All Skus'!$A:$AJ,6,FALSE)),""))</f>
        <v>0</v>
      </c>
      <c r="F241" s="15">
        <f>(IF((VLOOKUP(Table1[[#This Row],[SKU]],'[1]All Skus'!$A:$AJ,2,FALSE))="AKG",(VLOOKUP(Table1[[#This Row],[SKU]],'[1]All Skus'!$A:$AJ,7,FALSE)),""))</f>
        <v>0</v>
      </c>
      <c r="G241" s="16" t="str">
        <f>(IF((VLOOKUP(Table1[[#This Row],[SKU]],'[1]All Skus'!$A:$AJ,2,FALSE))="AKG",(VLOOKUP(Table1[[#This Row],[SKU]],'[1]All Skus'!$A:$AJ,8,FALSE)),""))</f>
        <v>Wireless Microphone System 470</v>
      </c>
      <c r="H241" s="17" t="str">
        <f>(IF((VLOOKUP(Table1[[#This Row],[SKU]],'[1]All Skus'!$A:$AJ,2,FALSE))="AKG",(VLOOKUP(Table1[[#This Row],[SKU]],'[1]All Skus'!$A:$AJ,9,FALSE)),""))</f>
        <v>Wireless handheld transmitter, C5 microphone element, stand adapter, 1x AA LR6 battery included, pilot tone</v>
      </c>
      <c r="I241" s="18">
        <f>(IF((VLOOKUP(Table1[[#This Row],[SKU]],'[1]All Skus'!$A:$AJ,2,FALSE))="AKG",(VLOOKUP(Table1[[#This Row],[SKU]],'[1]All Skus'!$A:$AJ,10,FALSE)),""))</f>
        <v>446.8</v>
      </c>
      <c r="J241" s="19">
        <f>(IF((VLOOKUP(Table1[[#This Row],[SKU]],'[1]All Skus'!$A:$AJ,2,FALSE))="AKG",(VLOOKUP(Table1[[#This Row],[SKU]],'[1]All Skus'!$A:$AJ,22,FALSE)),""))</f>
        <v>2.4</v>
      </c>
      <c r="K241" s="19" t="str">
        <f>(IF((VLOOKUP(Table1[[#This Row],[SKU]],'[1]All Skus'!$A:$AJ,2,FALSE))="AKG",(VLOOKUP(Table1[[#This Row],[SKU]],'[1]All Skus'!$A:$AJ,23,FALSE)),""))</f>
        <v>CN</v>
      </c>
      <c r="L241" s="20" t="str">
        <f>HYPERLINK((IF((VLOOKUP(Table1[[#This Row],[SKU]],'[1]All Skus'!$A:$AJ,2,FALSE))="AKG",(VLOOKUP(Table1[[#This Row],[SKU]],'[1]All Skus'!$A:$AJ,24,FALSE)),"")))</f>
        <v>Non Compliant</v>
      </c>
    </row>
    <row r="242" spans="1:12" ht="40.799999999999997" customHeight="1" x14ac:dyDescent="0.3">
      <c r="A242" s="13" t="s">
        <v>251</v>
      </c>
      <c r="B242" s="14" t="str">
        <f>(IF((VLOOKUP(Table1[[#This Row],[SKU]],'[1]All Skus'!$A:$AJ,2,FALSE))="AKG",(VLOOKUP(Table1[[#This Row],[SKU]],'[1]All Skus'!$A:$AJ,3,FALSE)), ""))</f>
        <v>Wireless Mics</v>
      </c>
      <c r="C242" s="15" t="str">
        <f>(IF((VLOOKUP(Table1[[#This Row],[SKU]],'[1]All Skus'!$A:$AJ,2,FALSE))="AKG",(VLOOKUP(Table1[[#This Row],[SKU]],'[1]All Skus'!$A:$AJ,4,FALSE)),""))</f>
        <v>PT470 BD7 50mW</v>
      </c>
      <c r="D242" s="15" t="str">
        <f>(IF((VLOOKUP(Table1[[#This Row],[SKU]],'[1]All Skus'!$A:$AJ,2,FALSE))="AKG",(VLOOKUP(Table1[[#This Row],[SKU]],'[1]All Skus'!$A:$AJ,5,FALSE)),""))</f>
        <v>AT620000</v>
      </c>
      <c r="E242" s="15">
        <f>(IF((VLOOKUP(Table1[[#This Row],[SKU]],'[1]All Skus'!$A:$AJ,2,FALSE))="AKG",(VLOOKUP(Table1[[#This Row],[SKU]],'[1]All Skus'!$A:$AJ,6,FALSE)),""))</f>
        <v>0</v>
      </c>
      <c r="F242" s="15">
        <f>(IF((VLOOKUP(Table1[[#This Row],[SKU]],'[1]All Skus'!$A:$AJ,2,FALSE))="AKG",(VLOOKUP(Table1[[#This Row],[SKU]],'[1]All Skus'!$A:$AJ,7,FALSE)),""))</f>
        <v>0</v>
      </c>
      <c r="G242" s="16" t="str">
        <f>(IF((VLOOKUP(Table1[[#This Row],[SKU]],'[1]All Skus'!$A:$AJ,2,FALSE))="AKG",(VLOOKUP(Table1[[#This Row],[SKU]],'[1]All Skus'!$A:$AJ,8,FALSE)),""))</f>
        <v>Wireless Microphone System 470</v>
      </c>
      <c r="H242" s="17" t="str">
        <f>(IF((VLOOKUP(Table1[[#This Row],[SKU]],'[1]All Skus'!$A:$AJ,2,FALSE))="AKG",(VLOOKUP(Table1[[#This Row],[SKU]],'[1]All Skus'!$A:$AJ,9,FALSE)),""))</f>
        <v>Wireless bodypack transmitter, belt clip, 1x AA LR6 battery, secure on/off/mute pin included, pilot tone</v>
      </c>
      <c r="I242" s="18">
        <f>(IF((VLOOKUP(Table1[[#This Row],[SKU]],'[1]All Skus'!$A:$AJ,2,FALSE))="AKG",(VLOOKUP(Table1[[#This Row],[SKU]],'[1]All Skus'!$A:$AJ,10,FALSE)),""))</f>
        <v>348.18</v>
      </c>
      <c r="J242" s="19">
        <f>(IF((VLOOKUP(Table1[[#This Row],[SKU]],'[1]All Skus'!$A:$AJ,2,FALSE))="AKG",(VLOOKUP(Table1[[#This Row],[SKU]],'[1]All Skus'!$A:$AJ,22,FALSE)),""))</f>
        <v>14.2</v>
      </c>
      <c r="K242" s="19" t="str">
        <f>(IF((VLOOKUP(Table1[[#This Row],[SKU]],'[1]All Skus'!$A:$AJ,2,FALSE))="AKG",(VLOOKUP(Table1[[#This Row],[SKU]],'[1]All Skus'!$A:$AJ,23,FALSE)),""))</f>
        <v>CN</v>
      </c>
      <c r="L242" s="20" t="str">
        <f>HYPERLINK((IF((VLOOKUP(Table1[[#This Row],[SKU]],'[1]All Skus'!$A:$AJ,2,FALSE))="AKG",(VLOOKUP(Table1[[#This Row],[SKU]],'[1]All Skus'!$A:$AJ,24,FALSE)),"")))</f>
        <v>Non Compliant</v>
      </c>
    </row>
    <row r="243" spans="1:12" ht="40.799999999999997" customHeight="1" x14ac:dyDescent="0.3">
      <c r="A243" s="13" t="s">
        <v>252</v>
      </c>
      <c r="B243" s="14" t="str">
        <f>(IF((VLOOKUP(Table1[[#This Row],[SKU]],'[1]All Skus'!$A:$AJ,2,FALSE))="AKG",(VLOOKUP(Table1[[#This Row],[SKU]],'[1]All Skus'!$A:$AJ,3,FALSE)), ""))</f>
        <v>Wireless Mics</v>
      </c>
      <c r="C243" s="15" t="str">
        <f>(IF((VLOOKUP(Table1[[#This Row],[SKU]],'[1]All Skus'!$A:$AJ,2,FALSE))="AKG",(VLOOKUP(Table1[[#This Row],[SKU]],'[1]All Skus'!$A:$AJ,4,FALSE)),""))</f>
        <v>PT470 BD8 50mW</v>
      </c>
      <c r="D243" s="15" t="str">
        <f>(IF((VLOOKUP(Table1[[#This Row],[SKU]],'[1]All Skus'!$A:$AJ,2,FALSE))="AKG",(VLOOKUP(Table1[[#This Row],[SKU]],'[1]All Skus'!$A:$AJ,5,FALSE)),""))</f>
        <v>AT620000</v>
      </c>
      <c r="E243" s="15">
        <f>(IF((VLOOKUP(Table1[[#This Row],[SKU]],'[1]All Skus'!$A:$AJ,2,FALSE))="AKG",(VLOOKUP(Table1[[#This Row],[SKU]],'[1]All Skus'!$A:$AJ,6,FALSE)),""))</f>
        <v>0</v>
      </c>
      <c r="F243" s="15">
        <f>(IF((VLOOKUP(Table1[[#This Row],[SKU]],'[1]All Skus'!$A:$AJ,2,FALSE))="AKG",(VLOOKUP(Table1[[#This Row],[SKU]],'[1]All Skus'!$A:$AJ,7,FALSE)),""))</f>
        <v>0</v>
      </c>
      <c r="G243" s="16" t="str">
        <f>(IF((VLOOKUP(Table1[[#This Row],[SKU]],'[1]All Skus'!$A:$AJ,2,FALSE))="AKG",(VLOOKUP(Table1[[#This Row],[SKU]],'[1]All Skus'!$A:$AJ,8,FALSE)),""))</f>
        <v>Wireless Microphone System 470</v>
      </c>
      <c r="H243" s="17" t="str">
        <f>(IF((VLOOKUP(Table1[[#This Row],[SKU]],'[1]All Skus'!$A:$AJ,2,FALSE))="AKG",(VLOOKUP(Table1[[#This Row],[SKU]],'[1]All Skus'!$A:$AJ,9,FALSE)),""))</f>
        <v>Wireless bodypack transmitter, belt clip, 1x AA LR6 battery, secure on/off/mute pin included, pilot tone</v>
      </c>
      <c r="I243" s="18">
        <f>(IF((VLOOKUP(Table1[[#This Row],[SKU]],'[1]All Skus'!$A:$AJ,2,FALSE))="AKG",(VLOOKUP(Table1[[#This Row],[SKU]],'[1]All Skus'!$A:$AJ,10,FALSE)),""))</f>
        <v>348.18</v>
      </c>
      <c r="J243" s="19">
        <f>(IF((VLOOKUP(Table1[[#This Row],[SKU]],'[1]All Skus'!$A:$AJ,2,FALSE))="AKG",(VLOOKUP(Table1[[#This Row],[SKU]],'[1]All Skus'!$A:$AJ,22,FALSE)),""))</f>
        <v>14.2</v>
      </c>
      <c r="K243" s="19" t="str">
        <f>(IF((VLOOKUP(Table1[[#This Row],[SKU]],'[1]All Skus'!$A:$AJ,2,FALSE))="AKG",(VLOOKUP(Table1[[#This Row],[SKU]],'[1]All Skus'!$A:$AJ,23,FALSE)),""))</f>
        <v>CN</v>
      </c>
      <c r="L243" s="20" t="str">
        <f>HYPERLINK((IF((VLOOKUP(Table1[[#This Row],[SKU]],'[1]All Skus'!$A:$AJ,2,FALSE))="AKG",(VLOOKUP(Table1[[#This Row],[SKU]],'[1]All Skus'!$A:$AJ,24,FALSE)),"")))</f>
        <v>Non Compliant</v>
      </c>
    </row>
    <row r="244" spans="1:12" ht="40.799999999999997" customHeight="1" x14ac:dyDescent="0.3">
      <c r="A244" s="22" t="s">
        <v>253</v>
      </c>
      <c r="B244" s="14" t="str">
        <f>(IF((VLOOKUP(Table1[[#This Row],[SKU]],'[1]All Skus'!$A:$AJ,2,FALSE))="AKG",(VLOOKUP(Table1[[#This Row],[SKU]],'[1]All Skus'!$A:$AJ,3,FALSE)), ""))</f>
        <v>Wireless Mics</v>
      </c>
      <c r="C244" s="15" t="str">
        <f>(IF((VLOOKUP(Table1[[#This Row],[SKU]],'[1]All Skus'!$A:$AJ,2,FALSE))="AKG",(VLOOKUP(Table1[[#This Row],[SKU]],'[1]All Skus'!$A:$AJ,4,FALSE)),""))</f>
        <v>WMS470 D5 SET BD7 50mW - EU/US/UK</v>
      </c>
      <c r="D244" s="15" t="str">
        <f>(IF((VLOOKUP(Table1[[#This Row],[SKU]],'[1]All Skus'!$A:$AJ,2,FALSE))="AKG",(VLOOKUP(Table1[[#This Row],[SKU]],'[1]All Skus'!$A:$AJ,5,FALSE)),""))</f>
        <v>AT620000</v>
      </c>
      <c r="E244" s="15">
        <f>(IF((VLOOKUP(Table1[[#This Row],[SKU]],'[1]All Skus'!$A:$AJ,2,FALSE))="AKG",(VLOOKUP(Table1[[#This Row],[SKU]],'[1]All Skus'!$A:$AJ,6,FALSE)),""))</f>
        <v>0</v>
      </c>
      <c r="F244" s="15">
        <f>(IF((VLOOKUP(Table1[[#This Row],[SKU]],'[1]All Skus'!$A:$AJ,2,FALSE))="AKG",(VLOOKUP(Table1[[#This Row],[SKU]],'[1]All Skus'!$A:$AJ,7,FALSE)),""))</f>
        <v>0</v>
      </c>
      <c r="G244" s="16" t="str">
        <f>(IF((VLOOKUP(Table1[[#This Row],[SKU]],'[1]All Skus'!$A:$AJ,2,FALSE))="AKG",(VLOOKUP(Table1[[#This Row],[SKU]],'[1]All Skus'!$A:$AJ,8,FALSE)),""))</f>
        <v>Wireless Microphone System 470</v>
      </c>
      <c r="H244" s="17" t="str">
        <f>(IF((VLOOKUP(Table1[[#This Row],[SKU]],'[1]All Skus'!$A:$AJ,2,FALSE))="AKG",(VLOOKUP(Table1[[#This Row],[SKU]],'[1]All Skus'!$A:$AJ,9,FALSE)),""))</f>
        <v>Wireless handheld microphone system, SR470 stationary receiver, HT470/D5 handheld transmitter, D5 microphone element, pilot tone, microphone stand, LR6 AA battery, power supply and rack mount unit included.</v>
      </c>
      <c r="I244" s="18">
        <f>(IF((VLOOKUP(Table1[[#This Row],[SKU]],'[1]All Skus'!$A:$AJ,2,FALSE))="AKG",(VLOOKUP(Table1[[#This Row],[SKU]],'[1]All Skus'!$A:$AJ,10,FALSE)),""))</f>
        <v>762.59</v>
      </c>
      <c r="J244" s="19">
        <f>(IF((VLOOKUP(Table1[[#This Row],[SKU]],'[1]All Skus'!$A:$AJ,2,FALSE))="AKG",(VLOOKUP(Table1[[#This Row],[SKU]],'[1]All Skus'!$A:$AJ,22,FALSE)),""))</f>
        <v>3.2</v>
      </c>
      <c r="K244" s="19" t="str">
        <f>(IF((VLOOKUP(Table1[[#This Row],[SKU]],'[1]All Skus'!$A:$AJ,2,FALSE))="AKG",(VLOOKUP(Table1[[#This Row],[SKU]],'[1]All Skus'!$A:$AJ,23,FALSE)),""))</f>
        <v>CN</v>
      </c>
      <c r="L244" s="20" t="str">
        <f>HYPERLINK((IF((VLOOKUP(Table1[[#This Row],[SKU]],'[1]All Skus'!$A:$AJ,2,FALSE))="AKG",(VLOOKUP(Table1[[#This Row],[SKU]],'[1]All Skus'!$A:$AJ,24,FALSE)),"")))</f>
        <v>Non Compliant</v>
      </c>
    </row>
    <row r="245" spans="1:12" ht="40.799999999999997" customHeight="1" x14ac:dyDescent="0.3">
      <c r="A245" s="22" t="s">
        <v>254</v>
      </c>
      <c r="B245" s="14" t="str">
        <f>(IF((VLOOKUP(Table1[[#This Row],[SKU]],'[1]All Skus'!$A:$AJ,2,FALSE))="AKG",(VLOOKUP(Table1[[#This Row],[SKU]],'[1]All Skus'!$A:$AJ,3,FALSE)), ""))</f>
        <v>Wireless Mics</v>
      </c>
      <c r="C245" s="15" t="str">
        <f>(IF((VLOOKUP(Table1[[#This Row],[SKU]],'[1]All Skus'!$A:$AJ,2,FALSE))="AKG",(VLOOKUP(Table1[[#This Row],[SKU]],'[1]All Skus'!$A:$AJ,4,FALSE)),""))</f>
        <v>WMS470 D5 SET BD8 50mW - EU/US/UK</v>
      </c>
      <c r="D245" s="15" t="str">
        <f>(IF((VLOOKUP(Table1[[#This Row],[SKU]],'[1]All Skus'!$A:$AJ,2,FALSE))="AKG",(VLOOKUP(Table1[[#This Row],[SKU]],'[1]All Skus'!$A:$AJ,5,FALSE)),""))</f>
        <v>AT620000</v>
      </c>
      <c r="E245" s="15">
        <f>(IF((VLOOKUP(Table1[[#This Row],[SKU]],'[1]All Skus'!$A:$AJ,2,FALSE))="AKG",(VLOOKUP(Table1[[#This Row],[SKU]],'[1]All Skus'!$A:$AJ,6,FALSE)),""))</f>
        <v>0</v>
      </c>
      <c r="F245" s="15">
        <f>(IF((VLOOKUP(Table1[[#This Row],[SKU]],'[1]All Skus'!$A:$AJ,2,FALSE))="AKG",(VLOOKUP(Table1[[#This Row],[SKU]],'[1]All Skus'!$A:$AJ,7,FALSE)),""))</f>
        <v>0</v>
      </c>
      <c r="G245" s="16" t="str">
        <f>(IF((VLOOKUP(Table1[[#This Row],[SKU]],'[1]All Skus'!$A:$AJ,2,FALSE))="AKG",(VLOOKUP(Table1[[#This Row],[SKU]],'[1]All Skus'!$A:$AJ,8,FALSE)),""))</f>
        <v>Wireless Microphone System 470</v>
      </c>
      <c r="H245" s="17" t="str">
        <f>(IF((VLOOKUP(Table1[[#This Row],[SKU]],'[1]All Skus'!$A:$AJ,2,FALSE))="AKG",(VLOOKUP(Table1[[#This Row],[SKU]],'[1]All Skus'!$A:$AJ,9,FALSE)),""))</f>
        <v>Wireless handheld microphone system, SR470 stationary receiver, HT470/D5 handheld transmitter, D5 microphone element, pilot tone, microphone stand, LR6 AA battery, power supply and rack mount unit included.</v>
      </c>
      <c r="I245" s="18">
        <f>(IF((VLOOKUP(Table1[[#This Row],[SKU]],'[1]All Skus'!$A:$AJ,2,FALSE))="AKG",(VLOOKUP(Table1[[#This Row],[SKU]],'[1]All Skus'!$A:$AJ,10,FALSE)),""))</f>
        <v>762.59</v>
      </c>
      <c r="J245" s="19">
        <f>(IF((VLOOKUP(Table1[[#This Row],[SKU]],'[1]All Skus'!$A:$AJ,2,FALSE))="AKG",(VLOOKUP(Table1[[#This Row],[SKU]],'[1]All Skus'!$A:$AJ,22,FALSE)),""))</f>
        <v>3.2</v>
      </c>
      <c r="K245" s="19" t="str">
        <f>(IF((VLOOKUP(Table1[[#This Row],[SKU]],'[1]All Skus'!$A:$AJ,2,FALSE))="AKG",(VLOOKUP(Table1[[#This Row],[SKU]],'[1]All Skus'!$A:$AJ,23,FALSE)),""))</f>
        <v>CN</v>
      </c>
      <c r="L245" s="20" t="str">
        <f>HYPERLINK((IF((VLOOKUP(Table1[[#This Row],[SKU]],'[1]All Skus'!$A:$AJ,2,FALSE))="AKG",(VLOOKUP(Table1[[#This Row],[SKU]],'[1]All Skus'!$A:$AJ,24,FALSE)),"")))</f>
        <v>Non Compliant</v>
      </c>
    </row>
    <row r="246" spans="1:12" ht="40.799999999999997" customHeight="1" x14ac:dyDescent="0.3">
      <c r="A246" s="22" t="s">
        <v>255</v>
      </c>
      <c r="B246" s="14" t="str">
        <f>(IF((VLOOKUP(Table1[[#This Row],[SKU]],'[1]All Skus'!$A:$AJ,2,FALSE))="AKG",(VLOOKUP(Table1[[#This Row],[SKU]],'[1]All Skus'!$A:$AJ,3,FALSE)), ""))</f>
        <v>Wireless Mics</v>
      </c>
      <c r="C246" s="15" t="str">
        <f>(IF((VLOOKUP(Table1[[#This Row],[SKU]],'[1]All Skus'!$A:$AJ,2,FALSE))="AKG",(VLOOKUP(Table1[[#This Row],[SKU]],'[1]All Skus'!$A:$AJ,4,FALSE)),""))</f>
        <v>WMS470 C5 SET BD7 50mW - EU/US/UK</v>
      </c>
      <c r="D246" s="15" t="str">
        <f>(IF((VLOOKUP(Table1[[#This Row],[SKU]],'[1]All Skus'!$A:$AJ,2,FALSE))="AKG",(VLOOKUP(Table1[[#This Row],[SKU]],'[1]All Skus'!$A:$AJ,5,FALSE)),""))</f>
        <v>AT620000</v>
      </c>
      <c r="E246" s="15">
        <f>(IF((VLOOKUP(Table1[[#This Row],[SKU]],'[1]All Skus'!$A:$AJ,2,FALSE))="AKG",(VLOOKUP(Table1[[#This Row],[SKU]],'[1]All Skus'!$A:$AJ,6,FALSE)),""))</f>
        <v>0</v>
      </c>
      <c r="F246" s="15">
        <f>(IF((VLOOKUP(Table1[[#This Row],[SKU]],'[1]All Skus'!$A:$AJ,2,FALSE))="AKG",(VLOOKUP(Table1[[#This Row],[SKU]],'[1]All Skus'!$A:$AJ,7,FALSE)),""))</f>
        <v>0</v>
      </c>
      <c r="G246" s="16" t="str">
        <f>(IF((VLOOKUP(Table1[[#This Row],[SKU]],'[1]All Skus'!$A:$AJ,2,FALSE))="AKG",(VLOOKUP(Table1[[#This Row],[SKU]],'[1]All Skus'!$A:$AJ,8,FALSE)),""))</f>
        <v>Wireless Microphone System 470</v>
      </c>
      <c r="H246" s="17" t="str">
        <f>(IF((VLOOKUP(Table1[[#This Row],[SKU]],'[1]All Skus'!$A:$AJ,2,FALSE))="AKG",(VLOOKUP(Table1[[#This Row],[SKU]],'[1]All Skus'!$A:$AJ,9,FALSE)),""))</f>
        <v>Wireless handheld microphone system, SR470 stationary receiver, HT470/C5 handheld transmitter, C5 microphone element, pilot tone, microphone stand, LR6 AA battery, power supply and rack mount unit included.</v>
      </c>
      <c r="I246" s="18">
        <f>(IF((VLOOKUP(Table1[[#This Row],[SKU]],'[1]All Skus'!$A:$AJ,2,FALSE))="AKG",(VLOOKUP(Table1[[#This Row],[SKU]],'[1]All Skus'!$A:$AJ,10,FALSE)),""))</f>
        <v>834.64</v>
      </c>
      <c r="J246" s="19">
        <f>(IF((VLOOKUP(Table1[[#This Row],[SKU]],'[1]All Skus'!$A:$AJ,2,FALSE))="AKG",(VLOOKUP(Table1[[#This Row],[SKU]],'[1]All Skus'!$A:$AJ,22,FALSE)),""))</f>
        <v>3.2</v>
      </c>
      <c r="K246" s="19" t="str">
        <f>(IF((VLOOKUP(Table1[[#This Row],[SKU]],'[1]All Skus'!$A:$AJ,2,FALSE))="AKG",(VLOOKUP(Table1[[#This Row],[SKU]],'[1]All Skus'!$A:$AJ,23,FALSE)),""))</f>
        <v>CN</v>
      </c>
      <c r="L246" s="20" t="str">
        <f>HYPERLINK((IF((VLOOKUP(Table1[[#This Row],[SKU]],'[1]All Skus'!$A:$AJ,2,FALSE))="AKG",(VLOOKUP(Table1[[#This Row],[SKU]],'[1]All Skus'!$A:$AJ,24,FALSE)),"")))</f>
        <v>Non Compliant</v>
      </c>
    </row>
    <row r="247" spans="1:12" ht="40.799999999999997" customHeight="1" x14ac:dyDescent="0.3">
      <c r="A247" s="22" t="s">
        <v>256</v>
      </c>
      <c r="B247" s="14" t="str">
        <f>(IF((VLOOKUP(Table1[[#This Row],[SKU]],'[1]All Skus'!$A:$AJ,2,FALSE))="AKG",(VLOOKUP(Table1[[#This Row],[SKU]],'[1]All Skus'!$A:$AJ,3,FALSE)), ""))</f>
        <v>Wireless Mics</v>
      </c>
      <c r="C247" s="15" t="str">
        <f>(IF((VLOOKUP(Table1[[#This Row],[SKU]],'[1]All Skus'!$A:$AJ,2,FALSE))="AKG",(VLOOKUP(Table1[[#This Row],[SKU]],'[1]All Skus'!$A:$AJ,4,FALSE)),""))</f>
        <v>WMS470 C5 SET BD8 50mW - EU/US/UK</v>
      </c>
      <c r="D247" s="15" t="str">
        <f>(IF((VLOOKUP(Table1[[#This Row],[SKU]],'[1]All Skus'!$A:$AJ,2,FALSE))="AKG",(VLOOKUP(Table1[[#This Row],[SKU]],'[1]All Skus'!$A:$AJ,5,FALSE)),""))</f>
        <v>AT620000</v>
      </c>
      <c r="E247" s="15">
        <f>(IF((VLOOKUP(Table1[[#This Row],[SKU]],'[1]All Skus'!$A:$AJ,2,FALSE))="AKG",(VLOOKUP(Table1[[#This Row],[SKU]],'[1]All Skus'!$A:$AJ,6,FALSE)),""))</f>
        <v>0</v>
      </c>
      <c r="F247" s="15">
        <f>(IF((VLOOKUP(Table1[[#This Row],[SKU]],'[1]All Skus'!$A:$AJ,2,FALSE))="AKG",(VLOOKUP(Table1[[#This Row],[SKU]],'[1]All Skus'!$A:$AJ,7,FALSE)),""))</f>
        <v>0</v>
      </c>
      <c r="G247" s="16" t="str">
        <f>(IF((VLOOKUP(Table1[[#This Row],[SKU]],'[1]All Skus'!$A:$AJ,2,FALSE))="AKG",(VLOOKUP(Table1[[#This Row],[SKU]],'[1]All Skus'!$A:$AJ,8,FALSE)),""))</f>
        <v>Wireless Microphone System 470</v>
      </c>
      <c r="H247" s="17" t="str">
        <f>(IF((VLOOKUP(Table1[[#This Row],[SKU]],'[1]All Skus'!$A:$AJ,2,FALSE))="AKG",(VLOOKUP(Table1[[#This Row],[SKU]],'[1]All Skus'!$A:$AJ,9,FALSE)),""))</f>
        <v>Wireless handheld microphone system, SR470 stationary receiver, HT470/C5 handheld transmitter, C5 microphone element, pilot tone, microphone stand, LR6 AA battery, power supply and rack mount unit included.</v>
      </c>
      <c r="I247" s="18">
        <f>(IF((VLOOKUP(Table1[[#This Row],[SKU]],'[1]All Skus'!$A:$AJ,2,FALSE))="AKG",(VLOOKUP(Table1[[#This Row],[SKU]],'[1]All Skus'!$A:$AJ,10,FALSE)),""))</f>
        <v>834.64</v>
      </c>
      <c r="J247" s="19">
        <f>(IF((VLOOKUP(Table1[[#This Row],[SKU]],'[1]All Skus'!$A:$AJ,2,FALSE))="AKG",(VLOOKUP(Table1[[#This Row],[SKU]],'[1]All Skus'!$A:$AJ,22,FALSE)),""))</f>
        <v>3.2</v>
      </c>
      <c r="K247" s="19" t="str">
        <f>(IF((VLOOKUP(Table1[[#This Row],[SKU]],'[1]All Skus'!$A:$AJ,2,FALSE))="AKG",(VLOOKUP(Table1[[#This Row],[SKU]],'[1]All Skus'!$A:$AJ,23,FALSE)),""))</f>
        <v>CN</v>
      </c>
      <c r="L247" s="20" t="str">
        <f>HYPERLINK((IF((VLOOKUP(Table1[[#This Row],[SKU]],'[1]All Skus'!$A:$AJ,2,FALSE))="AKG",(VLOOKUP(Table1[[#This Row],[SKU]],'[1]All Skus'!$A:$AJ,24,FALSE)),"")))</f>
        <v>Non Compliant</v>
      </c>
    </row>
    <row r="248" spans="1:12" ht="40.799999999999997" customHeight="1" x14ac:dyDescent="0.3">
      <c r="A248" s="13" t="s">
        <v>257</v>
      </c>
      <c r="B248" s="14" t="str">
        <f>(IF((VLOOKUP(Table1[[#This Row],[SKU]],'[1]All Skus'!$A:$AJ,2,FALSE))="AKG",(VLOOKUP(Table1[[#This Row],[SKU]],'[1]All Skus'!$A:$AJ,3,FALSE)), ""))</f>
        <v>Wireless Mics</v>
      </c>
      <c r="C248" s="15" t="str">
        <f>(IF((VLOOKUP(Table1[[#This Row],[SKU]],'[1]All Skus'!$A:$AJ,2,FALSE))="AKG",(VLOOKUP(Table1[[#This Row],[SKU]],'[1]All Skus'!$A:$AJ,4,FALSE)),""))</f>
        <v>WMS470 INSTR SET BD7 50mW - EU/US/UK</v>
      </c>
      <c r="D248" s="15" t="str">
        <f>(IF((VLOOKUP(Table1[[#This Row],[SKU]],'[1]All Skus'!$A:$AJ,2,FALSE))="AKG",(VLOOKUP(Table1[[#This Row],[SKU]],'[1]All Skus'!$A:$AJ,5,FALSE)),""))</f>
        <v>AT620000</v>
      </c>
      <c r="E248" s="15">
        <f>(IF((VLOOKUP(Table1[[#This Row],[SKU]],'[1]All Skus'!$A:$AJ,2,FALSE))="AKG",(VLOOKUP(Table1[[#This Row],[SKU]],'[1]All Skus'!$A:$AJ,6,FALSE)),""))</f>
        <v>0</v>
      </c>
      <c r="F248" s="15">
        <f>(IF((VLOOKUP(Table1[[#This Row],[SKU]],'[1]All Skus'!$A:$AJ,2,FALSE))="AKG",(VLOOKUP(Table1[[#This Row],[SKU]],'[1]All Skus'!$A:$AJ,7,FALSE)),""))</f>
        <v>0</v>
      </c>
      <c r="G248" s="16" t="str">
        <f>(IF((VLOOKUP(Table1[[#This Row],[SKU]],'[1]All Skus'!$A:$AJ,2,FALSE))="AKG",(VLOOKUP(Table1[[#This Row],[SKU]],'[1]All Skus'!$A:$AJ,8,FALSE)),""))</f>
        <v>Wireless Microphone System 470</v>
      </c>
      <c r="H248" s="17" t="str">
        <f>(IF((VLOOKUP(Table1[[#This Row],[SKU]],'[1]All Skus'!$A:$AJ,2,FALSE))="AKG",(VLOOKUP(Table1[[#This Row],[SKU]],'[1]All Skus'!$A:$AJ,9,FALSE)),""))</f>
        <v>Wireless bodypack microphone system, SR470 stationary receiver, PT470 bodypack transmitter, instrument cable with 6.5mm plug, pilot tone, belt clip, LR6 AA battery, power supply and rack mount unit included.</v>
      </c>
      <c r="I248" s="18">
        <f>(IF((VLOOKUP(Table1[[#This Row],[SKU]],'[1]All Skus'!$A:$AJ,2,FALSE))="AKG",(VLOOKUP(Table1[[#This Row],[SKU]],'[1]All Skus'!$A:$AJ,10,FALSE)),""))</f>
        <v>762.59</v>
      </c>
      <c r="J248" s="19">
        <f>(IF((VLOOKUP(Table1[[#This Row],[SKU]],'[1]All Skus'!$A:$AJ,2,FALSE))="AKG",(VLOOKUP(Table1[[#This Row],[SKU]],'[1]All Skus'!$A:$AJ,22,FALSE)),""))</f>
        <v>3.2</v>
      </c>
      <c r="K248" s="19" t="str">
        <f>(IF((VLOOKUP(Table1[[#This Row],[SKU]],'[1]All Skus'!$A:$AJ,2,FALSE))="AKG",(VLOOKUP(Table1[[#This Row],[SKU]],'[1]All Skus'!$A:$AJ,23,FALSE)),""))</f>
        <v>CN</v>
      </c>
      <c r="L248" s="20" t="str">
        <f>HYPERLINK((IF((VLOOKUP(Table1[[#This Row],[SKU]],'[1]All Skus'!$A:$AJ,2,FALSE))="AKG",(VLOOKUP(Table1[[#This Row],[SKU]],'[1]All Skus'!$A:$AJ,24,FALSE)),"")))</f>
        <v>Non Compliant</v>
      </c>
    </row>
    <row r="249" spans="1:12" ht="40.799999999999997" customHeight="1" x14ac:dyDescent="0.3">
      <c r="A249" s="13" t="s">
        <v>258</v>
      </c>
      <c r="B249" s="14" t="str">
        <f>(IF((VLOOKUP(Table1[[#This Row],[SKU]],'[1]All Skus'!$A:$AJ,2,FALSE))="AKG",(VLOOKUP(Table1[[#This Row],[SKU]],'[1]All Skus'!$A:$AJ,3,FALSE)), ""))</f>
        <v>Wireless Mics</v>
      </c>
      <c r="C249" s="15" t="str">
        <f>(IF((VLOOKUP(Table1[[#This Row],[SKU]],'[1]All Skus'!$A:$AJ,2,FALSE))="AKG",(VLOOKUP(Table1[[#This Row],[SKU]],'[1]All Skus'!$A:$AJ,4,FALSE)),""))</f>
        <v>WMS470 INSTR SET BD8 50mW - EU/US/UK</v>
      </c>
      <c r="D249" s="15" t="str">
        <f>(IF((VLOOKUP(Table1[[#This Row],[SKU]],'[1]All Skus'!$A:$AJ,2,FALSE))="AKG",(VLOOKUP(Table1[[#This Row],[SKU]],'[1]All Skus'!$A:$AJ,5,FALSE)),""))</f>
        <v>AT620000</v>
      </c>
      <c r="E249" s="15">
        <f>(IF((VLOOKUP(Table1[[#This Row],[SKU]],'[1]All Skus'!$A:$AJ,2,FALSE))="AKG",(VLOOKUP(Table1[[#This Row],[SKU]],'[1]All Skus'!$A:$AJ,6,FALSE)),""))</f>
        <v>0</v>
      </c>
      <c r="F249" s="15">
        <f>(IF((VLOOKUP(Table1[[#This Row],[SKU]],'[1]All Skus'!$A:$AJ,2,FALSE))="AKG",(VLOOKUP(Table1[[#This Row],[SKU]],'[1]All Skus'!$A:$AJ,7,FALSE)),""))</f>
        <v>0</v>
      </c>
      <c r="G249" s="16" t="str">
        <f>(IF((VLOOKUP(Table1[[#This Row],[SKU]],'[1]All Skus'!$A:$AJ,2,FALSE))="AKG",(VLOOKUP(Table1[[#This Row],[SKU]],'[1]All Skus'!$A:$AJ,8,FALSE)),""))</f>
        <v>Wireless Microphone System 470</v>
      </c>
      <c r="H249" s="17" t="str">
        <f>(IF((VLOOKUP(Table1[[#This Row],[SKU]],'[1]All Skus'!$A:$AJ,2,FALSE))="AKG",(VLOOKUP(Table1[[#This Row],[SKU]],'[1]All Skus'!$A:$AJ,9,FALSE)),""))</f>
        <v>Wireless bodypack microphone system, SR470 stationary receiver, PT470 bodypack transmitter, instrument cable with 6.5mm plug, pilot tone, belt clip, LR6 AA battery, power supply and rack mount unit included.</v>
      </c>
      <c r="I249" s="18">
        <f>(IF((VLOOKUP(Table1[[#This Row],[SKU]],'[1]All Skus'!$A:$AJ,2,FALSE))="AKG",(VLOOKUP(Table1[[#This Row],[SKU]],'[1]All Skus'!$A:$AJ,10,FALSE)),""))</f>
        <v>762.59</v>
      </c>
      <c r="J249" s="19">
        <f>(IF((VLOOKUP(Table1[[#This Row],[SKU]],'[1]All Skus'!$A:$AJ,2,FALSE))="AKG",(VLOOKUP(Table1[[#This Row],[SKU]],'[1]All Skus'!$A:$AJ,22,FALSE)),""))</f>
        <v>3.2</v>
      </c>
      <c r="K249" s="19" t="str">
        <f>(IF((VLOOKUP(Table1[[#This Row],[SKU]],'[1]All Skus'!$A:$AJ,2,FALSE))="AKG",(VLOOKUP(Table1[[#This Row],[SKU]],'[1]All Skus'!$A:$AJ,23,FALSE)),""))</f>
        <v>CN</v>
      </c>
      <c r="L249" s="20" t="str">
        <f>HYPERLINK((IF((VLOOKUP(Table1[[#This Row],[SKU]],'[1]All Skus'!$A:$AJ,2,FALSE))="AKG",(VLOOKUP(Table1[[#This Row],[SKU]],'[1]All Skus'!$A:$AJ,24,FALSE)),"")))</f>
        <v>Non Compliant</v>
      </c>
    </row>
    <row r="250" spans="1:12" ht="40.799999999999997" customHeight="1" x14ac:dyDescent="0.3">
      <c r="A250" s="13" t="s">
        <v>259</v>
      </c>
      <c r="B250" s="14" t="str">
        <f>(IF((VLOOKUP(Table1[[#This Row],[SKU]],'[1]All Skus'!$A:$AJ,2,FALSE))="AKG",(VLOOKUP(Table1[[#This Row],[SKU]],'[1]All Skus'!$A:$AJ,3,FALSE)), ""))</f>
        <v>Wireless Mics</v>
      </c>
      <c r="C250" s="15" t="str">
        <f>(IF((VLOOKUP(Table1[[#This Row],[SKU]],'[1]All Skus'!$A:$AJ,2,FALSE))="AKG",(VLOOKUP(Table1[[#This Row],[SKU]],'[1]All Skus'!$A:$AJ,4,FALSE)),""))</f>
        <v>WMS470 SPORTS SET BD7 50mW - EU/US/UK</v>
      </c>
      <c r="D250" s="15" t="str">
        <f>(IF((VLOOKUP(Table1[[#This Row],[SKU]],'[1]All Skus'!$A:$AJ,2,FALSE))="AKG",(VLOOKUP(Table1[[#This Row],[SKU]],'[1]All Skus'!$A:$AJ,5,FALSE)),""))</f>
        <v>AT620000</v>
      </c>
      <c r="E250" s="15">
        <f>(IF((VLOOKUP(Table1[[#This Row],[SKU]],'[1]All Skus'!$A:$AJ,2,FALSE))="AKG",(VLOOKUP(Table1[[#This Row],[SKU]],'[1]All Skus'!$A:$AJ,6,FALSE)),""))</f>
        <v>0</v>
      </c>
      <c r="F250" s="15">
        <f>(IF((VLOOKUP(Table1[[#This Row],[SKU]],'[1]All Skus'!$A:$AJ,2,FALSE))="AKG",(VLOOKUP(Table1[[#This Row],[SKU]],'[1]All Skus'!$A:$AJ,7,FALSE)),""))</f>
        <v>0</v>
      </c>
      <c r="G250" s="16" t="str">
        <f>(IF((VLOOKUP(Table1[[#This Row],[SKU]],'[1]All Skus'!$A:$AJ,2,FALSE))="AKG",(VLOOKUP(Table1[[#This Row],[SKU]],'[1]All Skus'!$A:$AJ,8,FALSE)),""))</f>
        <v>Wireless Microphone System 470</v>
      </c>
      <c r="H250" s="17" t="str">
        <f>(IF((VLOOKUP(Table1[[#This Row],[SKU]],'[1]All Skus'!$A:$AJ,2,FALSE))="AKG",(VLOOKUP(Table1[[#This Row],[SKU]],'[1]All Skus'!$A:$AJ,9,FALSE)),""))</f>
        <v>Wireless bodypack microphone system, SR470 stationary receiver, PT470 bodypack transmitter, C544L headworn microphone, belt clip, LR6 AA battery, power supply and rack mount unit included.</v>
      </c>
      <c r="I250" s="18">
        <f>(IF((VLOOKUP(Table1[[#This Row],[SKU]],'[1]All Skus'!$A:$AJ,2,FALSE))="AKG",(VLOOKUP(Table1[[#This Row],[SKU]],'[1]All Skus'!$A:$AJ,10,FALSE)),""))</f>
        <v>905.39</v>
      </c>
      <c r="J250" s="19">
        <f>(IF((VLOOKUP(Table1[[#This Row],[SKU]],'[1]All Skus'!$A:$AJ,2,FALSE))="AKG",(VLOOKUP(Table1[[#This Row],[SKU]],'[1]All Skus'!$A:$AJ,22,FALSE)),""))</f>
        <v>3.2</v>
      </c>
      <c r="K250" s="19" t="str">
        <f>(IF((VLOOKUP(Table1[[#This Row],[SKU]],'[1]All Skus'!$A:$AJ,2,FALSE))="AKG",(VLOOKUP(Table1[[#This Row],[SKU]],'[1]All Skus'!$A:$AJ,23,FALSE)),""))</f>
        <v>CN</v>
      </c>
      <c r="L250" s="20" t="str">
        <f>HYPERLINK((IF((VLOOKUP(Table1[[#This Row],[SKU]],'[1]All Skus'!$A:$AJ,2,FALSE))="AKG",(VLOOKUP(Table1[[#This Row],[SKU]],'[1]All Skus'!$A:$AJ,24,FALSE)),"")))</f>
        <v>Non Compliant</v>
      </c>
    </row>
    <row r="251" spans="1:12" ht="40.799999999999997" customHeight="1" x14ac:dyDescent="0.3">
      <c r="A251" s="13" t="s">
        <v>260</v>
      </c>
      <c r="B251" s="14" t="str">
        <f>(IF((VLOOKUP(Table1[[#This Row],[SKU]],'[1]All Skus'!$A:$AJ,2,FALSE))="AKG",(VLOOKUP(Table1[[#This Row],[SKU]],'[1]All Skus'!$A:$AJ,3,FALSE)), ""))</f>
        <v>Wireless Mics</v>
      </c>
      <c r="C251" s="15" t="str">
        <f>(IF((VLOOKUP(Table1[[#This Row],[SKU]],'[1]All Skus'!$A:$AJ,2,FALSE))="AKG",(VLOOKUP(Table1[[#This Row],[SKU]],'[1]All Skus'!$A:$AJ,4,FALSE)),""))</f>
        <v>WMS470 SPORTS SET BD8 50mW - EU/US/UK</v>
      </c>
      <c r="D251" s="15" t="str">
        <f>(IF((VLOOKUP(Table1[[#This Row],[SKU]],'[1]All Skus'!$A:$AJ,2,FALSE))="AKG",(VLOOKUP(Table1[[#This Row],[SKU]],'[1]All Skus'!$A:$AJ,5,FALSE)),""))</f>
        <v>AT620000</v>
      </c>
      <c r="E251" s="15">
        <f>(IF((VLOOKUP(Table1[[#This Row],[SKU]],'[1]All Skus'!$A:$AJ,2,FALSE))="AKG",(VLOOKUP(Table1[[#This Row],[SKU]],'[1]All Skus'!$A:$AJ,6,FALSE)),""))</f>
        <v>0</v>
      </c>
      <c r="F251" s="15">
        <f>(IF((VLOOKUP(Table1[[#This Row],[SKU]],'[1]All Skus'!$A:$AJ,2,FALSE))="AKG",(VLOOKUP(Table1[[#This Row],[SKU]],'[1]All Skus'!$A:$AJ,7,FALSE)),""))</f>
        <v>0</v>
      </c>
      <c r="G251" s="16" t="str">
        <f>(IF((VLOOKUP(Table1[[#This Row],[SKU]],'[1]All Skus'!$A:$AJ,2,FALSE))="AKG",(VLOOKUP(Table1[[#This Row],[SKU]],'[1]All Skus'!$A:$AJ,8,FALSE)),""))</f>
        <v>Wireless Microphone System 470</v>
      </c>
      <c r="H251" s="17" t="str">
        <f>(IF((VLOOKUP(Table1[[#This Row],[SKU]],'[1]All Skus'!$A:$AJ,2,FALSE))="AKG",(VLOOKUP(Table1[[#This Row],[SKU]],'[1]All Skus'!$A:$AJ,9,FALSE)),""))</f>
        <v>Wireless bodypack microphone system, SR470 stationary receiver, PT470 bodypack transmitter, C544L headworn microphone, belt clip, LR6 AA battery, power supply and rack mount unit included.</v>
      </c>
      <c r="I251" s="18">
        <f>(IF((VLOOKUP(Table1[[#This Row],[SKU]],'[1]All Skus'!$A:$AJ,2,FALSE))="AKG",(VLOOKUP(Table1[[#This Row],[SKU]],'[1]All Skus'!$A:$AJ,10,FALSE)),""))</f>
        <v>905.39</v>
      </c>
      <c r="J251" s="19">
        <f>(IF((VLOOKUP(Table1[[#This Row],[SKU]],'[1]All Skus'!$A:$AJ,2,FALSE))="AKG",(VLOOKUP(Table1[[#This Row],[SKU]],'[1]All Skus'!$A:$AJ,22,FALSE)),""))</f>
        <v>3.2</v>
      </c>
      <c r="K251" s="19" t="str">
        <f>(IF((VLOOKUP(Table1[[#This Row],[SKU]],'[1]All Skus'!$A:$AJ,2,FALSE))="AKG",(VLOOKUP(Table1[[#This Row],[SKU]],'[1]All Skus'!$A:$AJ,23,FALSE)),""))</f>
        <v>CN</v>
      </c>
      <c r="L251" s="20" t="str">
        <f>HYPERLINK((IF((VLOOKUP(Table1[[#This Row],[SKU]],'[1]All Skus'!$A:$AJ,2,FALSE))="AKG",(VLOOKUP(Table1[[#This Row],[SKU]],'[1]All Skus'!$A:$AJ,24,FALSE)),"")))</f>
        <v>Non Compliant</v>
      </c>
    </row>
    <row r="252" spans="1:12" ht="40.799999999999997" customHeight="1" x14ac:dyDescent="0.3">
      <c r="A252" s="13" t="s">
        <v>261</v>
      </c>
      <c r="B252" s="14" t="str">
        <f>(IF((VLOOKUP(Table1[[#This Row],[SKU]],'[1]All Skus'!$A:$AJ,2,FALSE))="AKG",(VLOOKUP(Table1[[#This Row],[SKU]],'[1]All Skus'!$A:$AJ,3,FALSE)), ""))</f>
        <v>Wireless Mics</v>
      </c>
      <c r="C252" s="15" t="str">
        <f>(IF((VLOOKUP(Table1[[#This Row],[SKU]],'[1]All Skus'!$A:$AJ,2,FALSE))="AKG",(VLOOKUP(Table1[[#This Row],[SKU]],'[1]All Skus'!$A:$AJ,4,FALSE)),""))</f>
        <v>WMS470 PRES SET BD7 50mW - EU/US/UK</v>
      </c>
      <c r="D252" s="15" t="str">
        <f>(IF((VLOOKUP(Table1[[#This Row],[SKU]],'[1]All Skus'!$A:$AJ,2,FALSE))="AKG",(VLOOKUP(Table1[[#This Row],[SKU]],'[1]All Skus'!$A:$AJ,5,FALSE)),""))</f>
        <v>AT620000</v>
      </c>
      <c r="E252" s="15">
        <f>(IF((VLOOKUP(Table1[[#This Row],[SKU]],'[1]All Skus'!$A:$AJ,2,FALSE))="AKG",(VLOOKUP(Table1[[#This Row],[SKU]],'[1]All Skus'!$A:$AJ,6,FALSE)),""))</f>
        <v>0</v>
      </c>
      <c r="F252" s="15">
        <f>(IF((VLOOKUP(Table1[[#This Row],[SKU]],'[1]All Skus'!$A:$AJ,2,FALSE))="AKG",(VLOOKUP(Table1[[#This Row],[SKU]],'[1]All Skus'!$A:$AJ,7,FALSE)),""))</f>
        <v>0</v>
      </c>
      <c r="G252" s="16" t="str">
        <f>(IF((VLOOKUP(Table1[[#This Row],[SKU]],'[1]All Skus'!$A:$AJ,2,FALSE))="AKG",(VLOOKUP(Table1[[#This Row],[SKU]],'[1]All Skus'!$A:$AJ,8,FALSE)),""))</f>
        <v>Wireless Microphone System 470</v>
      </c>
      <c r="H252" s="17" t="str">
        <f>(IF((VLOOKUP(Table1[[#This Row],[SKU]],'[1]All Skus'!$A:$AJ,2,FALSE))="AKG",(VLOOKUP(Table1[[#This Row],[SKU]],'[1]All Skus'!$A:$AJ,9,FALSE)),""))</f>
        <v>Wireless bodypack microphone system, SR470 stationary receiver, PT470 bodypack transmitter, C555L headworn microphone, CK99L lavalier microphone, tie clip, belt clip, LR6 AA battery, power supply and rack mount unit included.</v>
      </c>
      <c r="I252" s="18">
        <f>(IF((VLOOKUP(Table1[[#This Row],[SKU]],'[1]All Skus'!$A:$AJ,2,FALSE))="AKG",(VLOOKUP(Table1[[#This Row],[SKU]],'[1]All Skus'!$A:$AJ,10,FALSE)),""))</f>
        <v>905.39</v>
      </c>
      <c r="J252" s="19">
        <f>(IF((VLOOKUP(Table1[[#This Row],[SKU]],'[1]All Skus'!$A:$AJ,2,FALSE))="AKG",(VLOOKUP(Table1[[#This Row],[SKU]],'[1]All Skus'!$A:$AJ,22,FALSE)),""))</f>
        <v>3.2</v>
      </c>
      <c r="K252" s="19" t="str">
        <f>(IF((VLOOKUP(Table1[[#This Row],[SKU]],'[1]All Skus'!$A:$AJ,2,FALSE))="AKG",(VLOOKUP(Table1[[#This Row],[SKU]],'[1]All Skus'!$A:$AJ,23,FALSE)),""))</f>
        <v>CN</v>
      </c>
      <c r="L252" s="20" t="str">
        <f>HYPERLINK((IF((VLOOKUP(Table1[[#This Row],[SKU]],'[1]All Skus'!$A:$AJ,2,FALSE))="AKG",(VLOOKUP(Table1[[#This Row],[SKU]],'[1]All Skus'!$A:$AJ,24,FALSE)),"")))</f>
        <v>Non Compliant</v>
      </c>
    </row>
    <row r="253" spans="1:12" ht="40.799999999999997" customHeight="1" x14ac:dyDescent="0.3">
      <c r="A253" s="13" t="s">
        <v>262</v>
      </c>
      <c r="B253" s="14" t="str">
        <f>(IF((VLOOKUP(Table1[[#This Row],[SKU]],'[1]All Skus'!$A:$AJ,2,FALSE))="AKG",(VLOOKUP(Table1[[#This Row],[SKU]],'[1]All Skus'!$A:$AJ,3,FALSE)), ""))</f>
        <v>Wireless Mics</v>
      </c>
      <c r="C253" s="15" t="str">
        <f>(IF((VLOOKUP(Table1[[#This Row],[SKU]],'[1]All Skus'!$A:$AJ,2,FALSE))="AKG",(VLOOKUP(Table1[[#This Row],[SKU]],'[1]All Skus'!$A:$AJ,4,FALSE)),""))</f>
        <v>WMS470 PRES SET BD8 50mW - EU/US/UK</v>
      </c>
      <c r="D253" s="15" t="str">
        <f>(IF((VLOOKUP(Table1[[#This Row],[SKU]],'[1]All Skus'!$A:$AJ,2,FALSE))="AKG",(VLOOKUP(Table1[[#This Row],[SKU]],'[1]All Skus'!$A:$AJ,5,FALSE)),""))</f>
        <v>AT620000</v>
      </c>
      <c r="E253" s="15">
        <f>(IF((VLOOKUP(Table1[[#This Row],[SKU]],'[1]All Skus'!$A:$AJ,2,FALSE))="AKG",(VLOOKUP(Table1[[#This Row],[SKU]],'[1]All Skus'!$A:$AJ,6,FALSE)),""))</f>
        <v>0</v>
      </c>
      <c r="F253" s="15">
        <f>(IF((VLOOKUP(Table1[[#This Row],[SKU]],'[1]All Skus'!$A:$AJ,2,FALSE))="AKG",(VLOOKUP(Table1[[#This Row],[SKU]],'[1]All Skus'!$A:$AJ,7,FALSE)),""))</f>
        <v>0</v>
      </c>
      <c r="G253" s="16" t="str">
        <f>(IF((VLOOKUP(Table1[[#This Row],[SKU]],'[1]All Skus'!$A:$AJ,2,FALSE))="AKG",(VLOOKUP(Table1[[#This Row],[SKU]],'[1]All Skus'!$A:$AJ,8,FALSE)),""))</f>
        <v>Wireless Microphone System 470</v>
      </c>
      <c r="H253" s="17" t="str">
        <f>(IF((VLOOKUP(Table1[[#This Row],[SKU]],'[1]All Skus'!$A:$AJ,2,FALSE))="AKG",(VLOOKUP(Table1[[#This Row],[SKU]],'[1]All Skus'!$A:$AJ,9,FALSE)),""))</f>
        <v>Wireless bodypack microphone system, SR470 stationary receiver, PT470 bodypack transmitter, C555L headworn microphone, CK99L lavalier microphone, tie clip, belt clip, LR6 AA battery, power supply and rack mount unit included.</v>
      </c>
      <c r="I253" s="18">
        <f>(IF((VLOOKUP(Table1[[#This Row],[SKU]],'[1]All Skus'!$A:$AJ,2,FALSE))="AKG",(VLOOKUP(Table1[[#This Row],[SKU]],'[1]All Skus'!$A:$AJ,10,FALSE)),""))</f>
        <v>905.39</v>
      </c>
      <c r="J253" s="19">
        <f>(IF((VLOOKUP(Table1[[#This Row],[SKU]],'[1]All Skus'!$A:$AJ,2,FALSE))="AKG",(VLOOKUP(Table1[[#This Row],[SKU]],'[1]All Skus'!$A:$AJ,22,FALSE)),""))</f>
        <v>3.2</v>
      </c>
      <c r="K253" s="19" t="str">
        <f>(IF((VLOOKUP(Table1[[#This Row],[SKU]],'[1]All Skus'!$A:$AJ,2,FALSE))="AKG",(VLOOKUP(Table1[[#This Row],[SKU]],'[1]All Skus'!$A:$AJ,23,FALSE)),""))</f>
        <v>CN</v>
      </c>
      <c r="L253" s="20" t="str">
        <f>HYPERLINK((IF((VLOOKUP(Table1[[#This Row],[SKU]],'[1]All Skus'!$A:$AJ,2,FALSE))="AKG",(VLOOKUP(Table1[[#This Row],[SKU]],'[1]All Skus'!$A:$AJ,24,FALSE)),"")))</f>
        <v>Non Compliant</v>
      </c>
    </row>
    <row r="254" spans="1:12" ht="40.799999999999997" customHeight="1" x14ac:dyDescent="0.3">
      <c r="A254" s="21" t="s">
        <v>263</v>
      </c>
      <c r="B254" s="14">
        <f>(IF((VLOOKUP(Table1[[#This Row],[SKU]],'[1]All Skus'!$A:$AJ,2,FALSE))="AKG",(VLOOKUP(Table1[[#This Row],[SKU]],'[1]All Skus'!$A:$AJ,3,FALSE)), ""))</f>
        <v>0</v>
      </c>
      <c r="C254" s="15">
        <f>(IF((VLOOKUP(Table1[[#This Row],[SKU]],'[1]All Skus'!$A:$AJ,2,FALSE))="AKG",(VLOOKUP(Table1[[#This Row],[SKU]],'[1]All Skus'!$A:$AJ,4,FALSE)),""))</f>
        <v>0</v>
      </c>
      <c r="D254" s="15">
        <f>(IF((VLOOKUP(Table1[[#This Row],[SKU]],'[1]All Skus'!$A:$AJ,2,FALSE))="AKG",(VLOOKUP(Table1[[#This Row],[SKU]],'[1]All Skus'!$A:$AJ,5,FALSE)),""))</f>
        <v>0</v>
      </c>
      <c r="E254" s="15">
        <f>(IF((VLOOKUP(Table1[[#This Row],[SKU]],'[1]All Skus'!$A:$AJ,2,FALSE))="AKG",(VLOOKUP(Table1[[#This Row],[SKU]],'[1]All Skus'!$A:$AJ,6,FALSE)),""))</f>
        <v>0</v>
      </c>
      <c r="F254" s="15">
        <f>(IF((VLOOKUP(Table1[[#This Row],[SKU]],'[1]All Skus'!$A:$AJ,2,FALSE))="AKG",(VLOOKUP(Table1[[#This Row],[SKU]],'[1]All Skus'!$A:$AJ,7,FALSE)),""))</f>
        <v>0</v>
      </c>
      <c r="G254" s="16">
        <f>(IF((VLOOKUP(Table1[[#This Row],[SKU]],'[1]All Skus'!$A:$AJ,2,FALSE))="AKG",(VLOOKUP(Table1[[#This Row],[SKU]],'[1]All Skus'!$A:$AJ,8,FALSE)),""))</f>
        <v>0</v>
      </c>
      <c r="H254" s="17">
        <f>(IF((VLOOKUP(Table1[[#This Row],[SKU]],'[1]All Skus'!$A:$AJ,2,FALSE))="AKG",(VLOOKUP(Table1[[#This Row],[SKU]],'[1]All Skus'!$A:$AJ,9,FALSE)),""))</f>
        <v>0</v>
      </c>
      <c r="I254" s="18">
        <f>(IF((VLOOKUP(Table1[[#This Row],[SKU]],'[1]All Skus'!$A:$AJ,2,FALSE))="AKG",(VLOOKUP(Table1[[#This Row],[SKU]],'[1]All Skus'!$A:$AJ,10,FALSE)),""))</f>
        <v>0</v>
      </c>
      <c r="J254" s="19">
        <f>(IF((VLOOKUP(Table1[[#This Row],[SKU]],'[1]All Skus'!$A:$AJ,2,FALSE))="AKG",(VLOOKUP(Table1[[#This Row],[SKU]],'[1]All Skus'!$A:$AJ,22,FALSE)),""))</f>
        <v>0</v>
      </c>
      <c r="K254" s="19">
        <f>(IF((VLOOKUP(Table1[[#This Row],[SKU]],'[1]All Skus'!$A:$AJ,2,FALSE))="AKG",(VLOOKUP(Table1[[#This Row],[SKU]],'[1]All Skus'!$A:$AJ,23,FALSE)),""))</f>
        <v>0</v>
      </c>
      <c r="L254" s="20" t="str">
        <f>HYPERLINK((IF((VLOOKUP(Table1[[#This Row],[SKU]],'[1]All Skus'!$A:$AJ,2,FALSE))="AKG",(VLOOKUP(Table1[[#This Row],[SKU]],'[1]All Skus'!$A:$AJ,24,FALSE)),"")))</f>
        <v/>
      </c>
    </row>
    <row r="255" spans="1:12" ht="40.799999999999997" customHeight="1" x14ac:dyDescent="0.3">
      <c r="A255" s="13" t="s">
        <v>264</v>
      </c>
      <c r="B255" s="14" t="str">
        <f>(IF((VLOOKUP(Table1[[#This Row],[SKU]],'[1]All Skus'!$A:$AJ,2,FALSE))="AKG",(VLOOKUP(Table1[[#This Row],[SKU]],'[1]All Skus'!$A:$AJ,3,FALSE)), ""))</f>
        <v>Wireless Mics</v>
      </c>
      <c r="C255" s="15" t="str">
        <f>(IF((VLOOKUP(Table1[[#This Row],[SKU]],'[1]All Skus'!$A:$AJ,2,FALSE))="AKG",(VLOOKUP(Table1[[#This Row],[SKU]],'[1]All Skus'!$A:$AJ,4,FALSE)),""))</f>
        <v>HT4500 BD7</v>
      </c>
      <c r="D255" s="15" t="str">
        <f>(IF((VLOOKUP(Table1[[#This Row],[SKU]],'[1]All Skus'!$A:$AJ,2,FALSE))="AKG",(VLOOKUP(Table1[[#This Row],[SKU]],'[1]All Skus'!$A:$AJ,5,FALSE)),""))</f>
        <v>AT630000</v>
      </c>
      <c r="E255" s="15">
        <f>(IF((VLOOKUP(Table1[[#This Row],[SKU]],'[1]All Skus'!$A:$AJ,2,FALSE))="AKG",(VLOOKUP(Table1[[#This Row],[SKU]],'[1]All Skus'!$A:$AJ,6,FALSE)),""))</f>
        <v>0</v>
      </c>
      <c r="F255" s="15" t="str">
        <f>(IF((VLOOKUP(Table1[[#This Row],[SKU]],'[1]All Skus'!$A:$AJ,2,FALSE))="AKG",(VLOOKUP(Table1[[#This Row],[SKU]],'[1]All Skus'!$A:$AJ,7,FALSE)),""))</f>
        <v>Limited Quantity</v>
      </c>
      <c r="G255" s="16" t="str">
        <f>(IF((VLOOKUP(Table1[[#This Row],[SKU]],'[1]All Skus'!$A:$AJ,2,FALSE))="AKG",(VLOOKUP(Table1[[#This Row],[SKU]],'[1]All Skus'!$A:$AJ,8,FALSE)),""))</f>
        <v>Wireless Microphone System 4500</v>
      </c>
      <c r="H255" s="17" t="str">
        <f>(IF((VLOOKUP(Table1[[#This Row],[SKU]],'[1]All Skus'!$A:$AJ,2,FALSE))="AKG",(VLOOKUP(Table1[[#This Row],[SKU]],'[1]All Skus'!$A:$AJ,9,FALSE)),""))</f>
        <v>Professional handheld transmitter, SA 63 stand adapter and 2x AA LR6 battery included, rugged body, NO microphone head</v>
      </c>
      <c r="I255" s="18">
        <f>(IF((VLOOKUP(Table1[[#This Row],[SKU]],'[1]All Skus'!$A:$AJ,2,FALSE))="AKG",(VLOOKUP(Table1[[#This Row],[SKU]],'[1]All Skus'!$A:$AJ,10,FALSE)),""))</f>
        <v>664.08</v>
      </c>
      <c r="J255" s="19">
        <f>(IF((VLOOKUP(Table1[[#This Row],[SKU]],'[1]All Skus'!$A:$AJ,2,FALSE))="AKG",(VLOOKUP(Table1[[#This Row],[SKU]],'[1]All Skus'!$A:$AJ,22,FALSE)),""))</f>
        <v>1.2</v>
      </c>
      <c r="K255" s="19" t="str">
        <f>(IF((VLOOKUP(Table1[[#This Row],[SKU]],'[1]All Skus'!$A:$AJ,2,FALSE))="AKG",(VLOOKUP(Table1[[#This Row],[SKU]],'[1]All Skus'!$A:$AJ,23,FALSE)),""))</f>
        <v>CN</v>
      </c>
      <c r="L255" s="20" t="str">
        <f>HYPERLINK((IF((VLOOKUP(Table1[[#This Row],[SKU]],'[1]All Skus'!$A:$AJ,2,FALSE))="AKG",(VLOOKUP(Table1[[#This Row],[SKU]],'[1]All Skus'!$A:$AJ,24,FALSE)),"")))</f>
        <v>Non Compliant</v>
      </c>
    </row>
    <row r="256" spans="1:12" ht="40.799999999999997" customHeight="1" x14ac:dyDescent="0.3">
      <c r="A256" s="13" t="s">
        <v>265</v>
      </c>
      <c r="B256" s="14" t="str">
        <f>(IF((VLOOKUP(Table1[[#This Row],[SKU]],'[1]All Skus'!$A:$AJ,2,FALSE))="AKG",(VLOOKUP(Table1[[#This Row],[SKU]],'[1]All Skus'!$A:$AJ,3,FALSE)), ""))</f>
        <v>Wireless Mics</v>
      </c>
      <c r="C256" s="15" t="str">
        <f>(IF((VLOOKUP(Table1[[#This Row],[SKU]],'[1]All Skus'!$A:$AJ,2,FALSE))="AKG",(VLOOKUP(Table1[[#This Row],[SKU]],'[1]All Skus'!$A:$AJ,4,FALSE)),""))</f>
        <v>HT4500 BD8</v>
      </c>
      <c r="D256" s="15" t="str">
        <f>(IF((VLOOKUP(Table1[[#This Row],[SKU]],'[1]All Skus'!$A:$AJ,2,FALSE))="AKG",(VLOOKUP(Table1[[#This Row],[SKU]],'[1]All Skus'!$A:$AJ,5,FALSE)),""))</f>
        <v>AT630000</v>
      </c>
      <c r="E256" s="15">
        <f>(IF((VLOOKUP(Table1[[#This Row],[SKU]],'[1]All Skus'!$A:$AJ,2,FALSE))="AKG",(VLOOKUP(Table1[[#This Row],[SKU]],'[1]All Skus'!$A:$AJ,6,FALSE)),""))</f>
        <v>0</v>
      </c>
      <c r="F256" s="15" t="str">
        <f>(IF((VLOOKUP(Table1[[#This Row],[SKU]],'[1]All Skus'!$A:$AJ,2,FALSE))="AKG",(VLOOKUP(Table1[[#This Row],[SKU]],'[1]All Skus'!$A:$AJ,7,FALSE)),""))</f>
        <v>Limited Quantity</v>
      </c>
      <c r="G256" s="16" t="str">
        <f>(IF((VLOOKUP(Table1[[#This Row],[SKU]],'[1]All Skus'!$A:$AJ,2,FALSE))="AKG",(VLOOKUP(Table1[[#This Row],[SKU]],'[1]All Skus'!$A:$AJ,8,FALSE)),""))</f>
        <v>Wireless Microphone System 4500</v>
      </c>
      <c r="H256" s="17" t="str">
        <f>(IF((VLOOKUP(Table1[[#This Row],[SKU]],'[1]All Skus'!$A:$AJ,2,FALSE))="AKG",(VLOOKUP(Table1[[#This Row],[SKU]],'[1]All Skus'!$A:$AJ,9,FALSE)),""))</f>
        <v>Professional handheld transmitter, SA 63 stand adapter and 2x AA LR6 battery included, rugged body, NO microphone head</v>
      </c>
      <c r="I256" s="18">
        <f>(IF((VLOOKUP(Table1[[#This Row],[SKU]],'[1]All Skus'!$A:$AJ,2,FALSE))="AKG",(VLOOKUP(Table1[[#This Row],[SKU]],'[1]All Skus'!$A:$AJ,10,FALSE)),""))</f>
        <v>665.46</v>
      </c>
      <c r="J256" s="19">
        <f>(IF((VLOOKUP(Table1[[#This Row],[SKU]],'[1]All Skus'!$A:$AJ,2,FALSE))="AKG",(VLOOKUP(Table1[[#This Row],[SKU]],'[1]All Skus'!$A:$AJ,22,FALSE)),""))</f>
        <v>4.4000000000000004</v>
      </c>
      <c r="K256" s="19" t="str">
        <f>(IF((VLOOKUP(Table1[[#This Row],[SKU]],'[1]All Skus'!$A:$AJ,2,FALSE))="AKG",(VLOOKUP(Table1[[#This Row],[SKU]],'[1]All Skus'!$A:$AJ,23,FALSE)),""))</f>
        <v>CN</v>
      </c>
      <c r="L256" s="20" t="str">
        <f>HYPERLINK((IF((VLOOKUP(Table1[[#This Row],[SKU]],'[1]All Skus'!$A:$AJ,2,FALSE))="AKG",(VLOOKUP(Table1[[#This Row],[SKU]],'[1]All Skus'!$A:$AJ,24,FALSE)),"")))</f>
        <v>Non Compliant</v>
      </c>
    </row>
    <row r="257" spans="1:12" ht="40.799999999999997" customHeight="1" x14ac:dyDescent="0.3">
      <c r="A257" s="13" t="s">
        <v>266</v>
      </c>
      <c r="B257" s="14" t="str">
        <f>(IF((VLOOKUP(Table1[[#This Row],[SKU]],'[1]All Skus'!$A:$AJ,2,FALSE))="AKG",(VLOOKUP(Table1[[#This Row],[SKU]],'[1]All Skus'!$A:$AJ,3,FALSE)), ""))</f>
        <v>Wireless Mics</v>
      </c>
      <c r="C257" s="15" t="str">
        <f>(IF((VLOOKUP(Table1[[#This Row],[SKU]],'[1]All Skus'!$A:$AJ,2,FALSE))="AKG",(VLOOKUP(Table1[[#This Row],[SKU]],'[1]All Skus'!$A:$AJ,4,FALSE)),""))</f>
        <v>PT4500 BD8 50mW</v>
      </c>
      <c r="D257" s="15" t="str">
        <f>(IF((VLOOKUP(Table1[[#This Row],[SKU]],'[1]All Skus'!$A:$AJ,2,FALSE))="AKG",(VLOOKUP(Table1[[#This Row],[SKU]],'[1]All Skus'!$A:$AJ,5,FALSE)),""))</f>
        <v>AT630000</v>
      </c>
      <c r="E257" s="15">
        <f>(IF((VLOOKUP(Table1[[#This Row],[SKU]],'[1]All Skus'!$A:$AJ,2,FALSE))="AKG",(VLOOKUP(Table1[[#This Row],[SKU]],'[1]All Skus'!$A:$AJ,6,FALSE)),""))</f>
        <v>0</v>
      </c>
      <c r="F257" s="15" t="str">
        <f>(IF((VLOOKUP(Table1[[#This Row],[SKU]],'[1]All Skus'!$A:$AJ,2,FALSE))="AKG",(VLOOKUP(Table1[[#This Row],[SKU]],'[1]All Skus'!$A:$AJ,7,FALSE)),""))</f>
        <v>Limited Quantity</v>
      </c>
      <c r="G257" s="16" t="str">
        <f>(IF((VLOOKUP(Table1[[#This Row],[SKU]],'[1]All Skus'!$A:$AJ,2,FALSE))="AKG",(VLOOKUP(Table1[[#This Row],[SKU]],'[1]All Skus'!$A:$AJ,8,FALSE)),""))</f>
        <v>Wireless Microphone System 4500</v>
      </c>
      <c r="H257" s="17" t="str">
        <f>(IF((VLOOKUP(Table1[[#This Row],[SKU]],'[1]All Skus'!$A:$AJ,2,FALSE))="AKG",(VLOOKUP(Table1[[#This Row],[SKU]],'[1]All Skus'!$A:$AJ,9,FALSE)),""))</f>
        <v>Professional wireless bodypack transmitter, rugged metal housing, belt clip, 2x AA LR6 battery, secure mute pin included, pilot tone</v>
      </c>
      <c r="I257" s="18">
        <f>(IF((VLOOKUP(Table1[[#This Row],[SKU]],'[1]All Skus'!$A:$AJ,2,FALSE))="AKG",(VLOOKUP(Table1[[#This Row],[SKU]],'[1]All Skus'!$A:$AJ,10,FALSE)),""))</f>
        <v>664.08</v>
      </c>
      <c r="J257" s="19">
        <f>(IF((VLOOKUP(Table1[[#This Row],[SKU]],'[1]All Skus'!$A:$AJ,2,FALSE))="AKG",(VLOOKUP(Table1[[#This Row],[SKU]],'[1]All Skus'!$A:$AJ,22,FALSE)),""))</f>
        <v>4.4000000000000004</v>
      </c>
      <c r="K257" s="19" t="str">
        <f>(IF((VLOOKUP(Table1[[#This Row],[SKU]],'[1]All Skus'!$A:$AJ,2,FALSE))="AKG",(VLOOKUP(Table1[[#This Row],[SKU]],'[1]All Skus'!$A:$AJ,23,FALSE)),""))</f>
        <v>CN</v>
      </c>
      <c r="L257" s="20" t="str">
        <f>HYPERLINK((IF((VLOOKUP(Table1[[#This Row],[SKU]],'[1]All Skus'!$A:$AJ,2,FALSE))="AKG",(VLOOKUP(Table1[[#This Row],[SKU]],'[1]All Skus'!$A:$AJ,24,FALSE)),"")))</f>
        <v>Non Compliant</v>
      </c>
    </row>
    <row r="258" spans="1:12" ht="40.799999999999997" customHeight="1" x14ac:dyDescent="0.3">
      <c r="A258" s="22" t="s">
        <v>267</v>
      </c>
      <c r="B258" s="14" t="str">
        <f>(IF((VLOOKUP(Table1[[#This Row],[SKU]],'[1]All Skus'!$A:$AJ,2,FALSE))="AKG",(VLOOKUP(Table1[[#This Row],[SKU]],'[1]All Skus'!$A:$AJ,3,FALSE)), ""))</f>
        <v>Wireless Mics</v>
      </c>
      <c r="C258" s="15" t="str">
        <f>(IF((VLOOKUP(Table1[[#This Row],[SKU]],'[1]All Skus'!$A:$AJ,2,FALSE))="AKG",(VLOOKUP(Table1[[#This Row],[SKU]],'[1]All Skus'!$A:$AJ,4,FALSE)),""))</f>
        <v>PR4500 BD8 (old SKU: 3203H00150)</v>
      </c>
      <c r="D258" s="15" t="str">
        <f>(IF((VLOOKUP(Table1[[#This Row],[SKU]],'[1]All Skus'!$A:$AJ,2,FALSE))="AKG",(VLOOKUP(Table1[[#This Row],[SKU]],'[1]All Skus'!$A:$AJ,5,FALSE)),""))</f>
        <v>AT630000</v>
      </c>
      <c r="E258" s="15">
        <f>(IF((VLOOKUP(Table1[[#This Row],[SKU]],'[1]All Skus'!$A:$AJ,2,FALSE))="AKG",(VLOOKUP(Table1[[#This Row],[SKU]],'[1]All Skus'!$A:$AJ,6,FALSE)),""))</f>
        <v>0</v>
      </c>
      <c r="F258" s="15" t="str">
        <f>(IF((VLOOKUP(Table1[[#This Row],[SKU]],'[1]All Skus'!$A:$AJ,2,FALSE))="AKG",(VLOOKUP(Table1[[#This Row],[SKU]],'[1]All Skus'!$A:$AJ,7,FALSE)),""))</f>
        <v>Limited Quantity</v>
      </c>
      <c r="G258" s="16" t="str">
        <f>(IF((VLOOKUP(Table1[[#This Row],[SKU]],'[1]All Skus'!$A:$AJ,2,FALSE))="AKG",(VLOOKUP(Table1[[#This Row],[SKU]],'[1]All Skus'!$A:$AJ,8,FALSE)),""))</f>
        <v>Wireless Microphone System 4500</v>
      </c>
      <c r="H258" s="17" t="str">
        <f>(IF((VLOOKUP(Table1[[#This Row],[SKU]],'[1]All Skus'!$A:$AJ,2,FALSE))="AKG",(VLOOKUP(Table1[[#This Row],[SKU]],'[1]All Skus'!$A:$AJ,9,FALSE)),""))</f>
        <v>PR4500 ENG Diversity bodypack receiver with rugged metal housing, new reference radio electronic design ensures reliable transmission. Belt clip, camera shoe, XLR cable, 3.5mm jack cable and 2x AA size LR6 batteries included.</v>
      </c>
      <c r="I258" s="18">
        <f>(IF((VLOOKUP(Table1[[#This Row],[SKU]],'[1]All Skus'!$A:$AJ,2,FALSE))="AKG",(VLOOKUP(Table1[[#This Row],[SKU]],'[1]All Skus'!$A:$AJ,10,FALSE)),""))</f>
        <v>1132.27</v>
      </c>
      <c r="J258" s="19">
        <f>(IF((VLOOKUP(Table1[[#This Row],[SKU]],'[1]All Skus'!$A:$AJ,2,FALSE))="AKG",(VLOOKUP(Table1[[#This Row],[SKU]],'[1]All Skus'!$A:$AJ,22,FALSE)),""))</f>
        <v>2.2000000000000002</v>
      </c>
      <c r="K258" s="19" t="str">
        <f>(IF((VLOOKUP(Table1[[#This Row],[SKU]],'[1]All Skus'!$A:$AJ,2,FALSE))="AKG",(VLOOKUP(Table1[[#This Row],[SKU]],'[1]All Skus'!$A:$AJ,23,FALSE)),""))</f>
        <v>HU</v>
      </c>
      <c r="L258" s="20" t="str">
        <f>HYPERLINK((IF((VLOOKUP(Table1[[#This Row],[SKU]],'[1]All Skus'!$A:$AJ,2,FALSE))="AKG",(VLOOKUP(Table1[[#This Row],[SKU]],'[1]All Skus'!$A:$AJ,24,FALSE)),"")))</f>
        <v>Compliant</v>
      </c>
    </row>
    <row r="259" spans="1:12" ht="40.799999999999997" customHeight="1" x14ac:dyDescent="0.3">
      <c r="A259" s="13" t="s">
        <v>268</v>
      </c>
      <c r="B259" s="14" t="str">
        <f>(IF((VLOOKUP(Table1[[#This Row],[SKU]],'[1]All Skus'!$A:$AJ,2,FALSE))="AKG",(VLOOKUP(Table1[[#This Row],[SKU]],'[1]All Skus'!$A:$AJ,3,FALSE)), ""))</f>
        <v>Wireless Mics</v>
      </c>
      <c r="C259" s="15" t="str">
        <f>(IF((VLOOKUP(Table1[[#This Row],[SKU]],'[1]All Skus'!$A:$AJ,2,FALSE))="AKG",(VLOOKUP(Table1[[#This Row],[SKU]],'[1]All Skus'!$A:$AJ,4,FALSE)),""))</f>
        <v>WMS4500 D7 Set BD7 EU/US/UK/AU</v>
      </c>
      <c r="D259" s="15" t="str">
        <f>(IF((VLOOKUP(Table1[[#This Row],[SKU]],'[1]All Skus'!$A:$AJ,2,FALSE))="AKG",(VLOOKUP(Table1[[#This Row],[SKU]],'[1]All Skus'!$A:$AJ,5,FALSE)),""))</f>
        <v>AT630000</v>
      </c>
      <c r="E259" s="15">
        <f>(IF((VLOOKUP(Table1[[#This Row],[SKU]],'[1]All Skus'!$A:$AJ,2,FALSE))="AKG",(VLOOKUP(Table1[[#This Row],[SKU]],'[1]All Skus'!$A:$AJ,6,FALSE)),""))</f>
        <v>0</v>
      </c>
      <c r="F259" s="15" t="str">
        <f>(IF((VLOOKUP(Table1[[#This Row],[SKU]],'[1]All Skus'!$A:$AJ,2,FALSE))="AKG",(VLOOKUP(Table1[[#This Row],[SKU]],'[1]All Skus'!$A:$AJ,7,FALSE)),""))</f>
        <v>Limited Quantity</v>
      </c>
      <c r="G259" s="16" t="str">
        <f>(IF((VLOOKUP(Table1[[#This Row],[SKU]],'[1]All Skus'!$A:$AJ,2,FALSE))="AKG",(VLOOKUP(Table1[[#This Row],[SKU]],'[1]All Skus'!$A:$AJ,8,FALSE)),""))</f>
        <v>Wireless Microphone System 4500</v>
      </c>
      <c r="H259" s="17" t="str">
        <f>(IF((VLOOKUP(Table1[[#This Row],[SKU]],'[1]All Skus'!$A:$AJ,2,FALSE))="AKG",(VLOOKUP(Table1[[#This Row],[SKU]],'[1]All Skus'!$A:$AJ,9,FALSE)),""))</f>
        <v>Professional wireless system including SR4500, HT4500, D7 WL1, SA63, EU/US/UK/AU power supply adapter.</v>
      </c>
      <c r="I259" s="18">
        <f>(IF((VLOOKUP(Table1[[#This Row],[SKU]],'[1]All Skus'!$A:$AJ,2,FALSE))="AKG",(VLOOKUP(Table1[[#This Row],[SKU]],'[1]All Skus'!$A:$AJ,10,FALSE)),""))</f>
        <v>1510.62</v>
      </c>
      <c r="J259" s="19">
        <f>(IF((VLOOKUP(Table1[[#This Row],[SKU]],'[1]All Skus'!$A:$AJ,2,FALSE))="AKG",(VLOOKUP(Table1[[#This Row],[SKU]],'[1]All Skus'!$A:$AJ,22,FALSE)),""))</f>
        <v>5.2</v>
      </c>
      <c r="K259" s="19" t="str">
        <f>(IF((VLOOKUP(Table1[[#This Row],[SKU]],'[1]All Skus'!$A:$AJ,2,FALSE))="AKG",(VLOOKUP(Table1[[#This Row],[SKU]],'[1]All Skus'!$A:$AJ,23,FALSE)),""))</f>
        <v>CN</v>
      </c>
      <c r="L259" s="20" t="str">
        <f>HYPERLINK((IF((VLOOKUP(Table1[[#This Row],[SKU]],'[1]All Skus'!$A:$AJ,2,FALSE))="AKG",(VLOOKUP(Table1[[#This Row],[SKU]],'[1]All Skus'!$A:$AJ,24,FALSE)),"")))</f>
        <v>Non Compliant</v>
      </c>
    </row>
    <row r="260" spans="1:12" ht="40.799999999999997" customHeight="1" x14ac:dyDescent="0.3">
      <c r="A260" s="21" t="s">
        <v>269</v>
      </c>
      <c r="B260" s="14">
        <f>(IF((VLOOKUP(Table1[[#This Row],[SKU]],'[1]All Skus'!$A:$AJ,2,FALSE))="AKG",(VLOOKUP(Table1[[#This Row],[SKU]],'[1]All Skus'!$A:$AJ,3,FALSE)), ""))</f>
        <v>0</v>
      </c>
      <c r="C260" s="15">
        <f>(IF((VLOOKUP(Table1[[#This Row],[SKU]],'[1]All Skus'!$A:$AJ,2,FALSE))="AKG",(VLOOKUP(Table1[[#This Row],[SKU]],'[1]All Skus'!$A:$AJ,4,FALSE)),""))</f>
        <v>0</v>
      </c>
      <c r="D260" s="15">
        <f>(IF((VLOOKUP(Table1[[#This Row],[SKU]],'[1]All Skus'!$A:$AJ,2,FALSE))="AKG",(VLOOKUP(Table1[[#This Row],[SKU]],'[1]All Skus'!$A:$AJ,5,FALSE)),""))</f>
        <v>0</v>
      </c>
      <c r="E260" s="15">
        <f>(IF((VLOOKUP(Table1[[#This Row],[SKU]],'[1]All Skus'!$A:$AJ,2,FALSE))="AKG",(VLOOKUP(Table1[[#This Row],[SKU]],'[1]All Skus'!$A:$AJ,6,FALSE)),""))</f>
        <v>0</v>
      </c>
      <c r="F260" s="15">
        <f>(IF((VLOOKUP(Table1[[#This Row],[SKU]],'[1]All Skus'!$A:$AJ,2,FALSE))="AKG",(VLOOKUP(Table1[[#This Row],[SKU]],'[1]All Skus'!$A:$AJ,7,FALSE)),""))</f>
        <v>0</v>
      </c>
      <c r="G260" s="16">
        <f>(IF((VLOOKUP(Table1[[#This Row],[SKU]],'[1]All Skus'!$A:$AJ,2,FALSE))="AKG",(VLOOKUP(Table1[[#This Row],[SKU]],'[1]All Skus'!$A:$AJ,8,FALSE)),""))</f>
        <v>0</v>
      </c>
      <c r="H260" s="17">
        <f>(IF((VLOOKUP(Table1[[#This Row],[SKU]],'[1]All Skus'!$A:$AJ,2,FALSE))="AKG",(VLOOKUP(Table1[[#This Row],[SKU]],'[1]All Skus'!$A:$AJ,9,FALSE)),""))</f>
        <v>0</v>
      </c>
      <c r="I260" s="18">
        <f>(IF((VLOOKUP(Table1[[#This Row],[SKU]],'[1]All Skus'!$A:$AJ,2,FALSE))="AKG",(VLOOKUP(Table1[[#This Row],[SKU]],'[1]All Skus'!$A:$AJ,10,FALSE)),""))</f>
        <v>0</v>
      </c>
      <c r="J260" s="19">
        <f>(IF((VLOOKUP(Table1[[#This Row],[SKU]],'[1]All Skus'!$A:$AJ,2,FALSE))="AKG",(VLOOKUP(Table1[[#This Row],[SKU]],'[1]All Skus'!$A:$AJ,22,FALSE)),""))</f>
        <v>0</v>
      </c>
      <c r="K260" s="19">
        <f>(IF((VLOOKUP(Table1[[#This Row],[SKU]],'[1]All Skus'!$A:$AJ,2,FALSE))="AKG",(VLOOKUP(Table1[[#This Row],[SKU]],'[1]All Skus'!$A:$AJ,23,FALSE)),""))</f>
        <v>0</v>
      </c>
      <c r="L260" s="20" t="str">
        <f>HYPERLINK((IF((VLOOKUP(Table1[[#This Row],[SKU]],'[1]All Skus'!$A:$AJ,2,FALSE))="AKG",(VLOOKUP(Table1[[#This Row],[SKU]],'[1]All Skus'!$A:$AJ,24,FALSE)),"")))</f>
        <v/>
      </c>
    </row>
    <row r="261" spans="1:12" ht="40.799999999999997" customHeight="1" x14ac:dyDescent="0.3">
      <c r="A261" s="13" t="s">
        <v>270</v>
      </c>
      <c r="B261" s="14" t="str">
        <f>(IF((VLOOKUP(Table1[[#This Row],[SKU]],'[1]All Skus'!$A:$AJ,2,FALSE))="AKG",(VLOOKUP(Table1[[#This Row],[SKU]],'[1]All Skus'!$A:$AJ,3,FALSE)), ""))</f>
        <v>Wireless Mics</v>
      </c>
      <c r="C261" s="15" t="str">
        <f>(IF((VLOOKUP(Table1[[#This Row],[SKU]],'[1]All Skus'!$A:$AJ,2,FALSE))="AKG",(VLOOKUP(Table1[[#This Row],[SKU]],'[1]All Skus'!$A:$AJ,4,FALSE)),""))</f>
        <v>DMS100</v>
      </c>
      <c r="D261" s="15">
        <f>(IF((VLOOKUP(Table1[[#This Row],[SKU]],'[1]All Skus'!$A:$AJ,2,FALSE))="AKG",(VLOOKUP(Table1[[#This Row],[SKU]],'[1]All Skus'!$A:$AJ,5,FALSE)),""))</f>
        <v>10690000</v>
      </c>
      <c r="E261" s="15">
        <f>(IF((VLOOKUP(Table1[[#This Row],[SKU]],'[1]All Skus'!$A:$AJ,2,FALSE))="AKG",(VLOOKUP(Table1[[#This Row],[SKU]],'[1]All Skus'!$A:$AJ,6,FALSE)),""))</f>
        <v>0</v>
      </c>
      <c r="F261" s="15">
        <f>(IF((VLOOKUP(Table1[[#This Row],[SKU]],'[1]All Skus'!$A:$AJ,2,FALSE))="AKG",(VLOOKUP(Table1[[#This Row],[SKU]],'[1]All Skus'!$A:$AJ,7,FALSE)),""))</f>
        <v>0</v>
      </c>
      <c r="G261" s="16" t="str">
        <f>(IF((VLOOKUP(Table1[[#This Row],[SKU]],'[1]All Skus'!$A:$AJ,2,FALSE))="AKG",(VLOOKUP(Table1[[#This Row],[SKU]],'[1]All Skus'!$A:$AJ,8,FALSE)),""))</f>
        <v>DMS100 Vocal Set</v>
      </c>
      <c r="H261" s="17" t="str">
        <f>(IF((VLOOKUP(Table1[[#This Row],[SKU]],'[1]All Skus'!$A:$AJ,2,FALSE))="AKG",(VLOOKUP(Table1[[#This Row],[SKU]],'[1]All Skus'!$A:$AJ,9,FALSE)),""))</f>
        <v>DMS100 Wireless Microphone System</v>
      </c>
      <c r="I261" s="18">
        <f>(IF((VLOOKUP(Table1[[#This Row],[SKU]],'[1]All Skus'!$A:$AJ,2,FALSE))="AKG",(VLOOKUP(Table1[[#This Row],[SKU]],'[1]All Skus'!$A:$AJ,10,FALSE)),""))</f>
        <v>331.13</v>
      </c>
      <c r="J261" s="19">
        <f>(IF((VLOOKUP(Table1[[#This Row],[SKU]],'[1]All Skus'!$A:$AJ,2,FALSE))="AKG",(VLOOKUP(Table1[[#This Row],[SKU]],'[1]All Skus'!$A:$AJ,22,FALSE)),""))</f>
        <v>3.1</v>
      </c>
      <c r="K261" s="19" t="str">
        <f>(IF((VLOOKUP(Table1[[#This Row],[SKU]],'[1]All Skus'!$A:$AJ,2,FALSE))="AKG",(VLOOKUP(Table1[[#This Row],[SKU]],'[1]All Skus'!$A:$AJ,23,FALSE)),""))</f>
        <v>CN</v>
      </c>
      <c r="L261" s="20" t="str">
        <f>HYPERLINK((IF((VLOOKUP(Table1[[#This Row],[SKU]],'[1]All Skus'!$A:$AJ,2,FALSE))="AKG",(VLOOKUP(Table1[[#This Row],[SKU]],'[1]All Skus'!$A:$AJ,24,FALSE)),"")))</f>
        <v>Non Compliant</v>
      </c>
    </row>
    <row r="262" spans="1:12" ht="40.799999999999997" customHeight="1" x14ac:dyDescent="0.3">
      <c r="A262" s="13" t="s">
        <v>271</v>
      </c>
      <c r="B262" s="14" t="str">
        <f>(IF((VLOOKUP(Table1[[#This Row],[SKU]],'[1]All Skus'!$A:$AJ,2,FALSE))="AKG",(VLOOKUP(Table1[[#This Row],[SKU]],'[1]All Skus'!$A:$AJ,3,FALSE)), ""))</f>
        <v>Wireless Mics</v>
      </c>
      <c r="C262" s="15" t="str">
        <f>(IF((VLOOKUP(Table1[[#This Row],[SKU]],'[1]All Skus'!$A:$AJ,2,FALSE))="AKG",(VLOOKUP(Table1[[#This Row],[SKU]],'[1]All Skus'!$A:$AJ,4,FALSE)),""))</f>
        <v>DMS100</v>
      </c>
      <c r="D262" s="15" t="str">
        <f>(IF((VLOOKUP(Table1[[#This Row],[SKU]],'[1]All Skus'!$A:$AJ,2,FALSE))="AKG",(VLOOKUP(Table1[[#This Row],[SKU]],'[1]All Skus'!$A:$AJ,5,FALSE)),""))</f>
        <v>DMS300/10</v>
      </c>
      <c r="E262" s="15">
        <f>(IF((VLOOKUP(Table1[[#This Row],[SKU]],'[1]All Skus'!$A:$AJ,2,FALSE))="AKG",(VLOOKUP(Table1[[#This Row],[SKU]],'[1]All Skus'!$A:$AJ,6,FALSE)),""))</f>
        <v>0</v>
      </c>
      <c r="F262" s="15">
        <f>(IF((VLOOKUP(Table1[[#This Row],[SKU]],'[1]All Skus'!$A:$AJ,2,FALSE))="AKG",(VLOOKUP(Table1[[#This Row],[SKU]],'[1]All Skus'!$A:$AJ,7,FALSE)),""))</f>
        <v>0</v>
      </c>
      <c r="G262" s="16" t="str">
        <f>(IF((VLOOKUP(Table1[[#This Row],[SKU]],'[1]All Skus'!$A:$AJ,2,FALSE))="AKG",(VLOOKUP(Table1[[#This Row],[SKU]],'[1]All Skus'!$A:$AJ,8,FALSE)),""))</f>
        <v>DMS100 Instrument Set</v>
      </c>
      <c r="H262" s="17" t="str">
        <f>(IF((VLOOKUP(Table1[[#This Row],[SKU]],'[1]All Skus'!$A:$AJ,2,FALSE))="AKG",(VLOOKUP(Table1[[#This Row],[SKU]],'[1]All Skus'!$A:$AJ,9,FALSE)),""))</f>
        <v>DMS100 Wireless Instrument System</v>
      </c>
      <c r="I262" s="18">
        <f>(IF((VLOOKUP(Table1[[#This Row],[SKU]],'[1]All Skus'!$A:$AJ,2,FALSE))="AKG",(VLOOKUP(Table1[[#This Row],[SKU]],'[1]All Skus'!$A:$AJ,10,FALSE)),""))</f>
        <v>331.13</v>
      </c>
      <c r="J262" s="19">
        <f>(IF((VLOOKUP(Table1[[#This Row],[SKU]],'[1]All Skus'!$A:$AJ,2,FALSE))="AKG",(VLOOKUP(Table1[[#This Row],[SKU]],'[1]All Skus'!$A:$AJ,22,FALSE)),""))</f>
        <v>0</v>
      </c>
      <c r="K262" s="19" t="str">
        <f>(IF((VLOOKUP(Table1[[#This Row],[SKU]],'[1]All Skus'!$A:$AJ,2,FALSE))="AKG",(VLOOKUP(Table1[[#This Row],[SKU]],'[1]All Skus'!$A:$AJ,23,FALSE)),""))</f>
        <v>CN</v>
      </c>
      <c r="L262" s="20" t="str">
        <f>HYPERLINK((IF((VLOOKUP(Table1[[#This Row],[SKU]],'[1]All Skus'!$A:$AJ,2,FALSE))="AKG",(VLOOKUP(Table1[[#This Row],[SKU]],'[1]All Skus'!$A:$AJ,24,FALSE)),"")))</f>
        <v>Non Compliant</v>
      </c>
    </row>
    <row r="263" spans="1:12" ht="40.799999999999997" customHeight="1" x14ac:dyDescent="0.3">
      <c r="A263" s="13" t="s">
        <v>272</v>
      </c>
      <c r="B263" s="14" t="str">
        <f>(IF((VLOOKUP(Table1[[#This Row],[SKU]],'[1]All Skus'!$A:$AJ,2,FALSE))="AKG",(VLOOKUP(Table1[[#This Row],[SKU]],'[1]All Skus'!$A:$AJ,3,FALSE)), ""))</f>
        <v>Wireless Mics</v>
      </c>
      <c r="C263" s="15" t="str">
        <f>(IF((VLOOKUP(Table1[[#This Row],[SKU]],'[1]All Skus'!$A:$AJ,2,FALSE))="AKG",(VLOOKUP(Table1[[#This Row],[SKU]],'[1]All Skus'!$A:$AJ,4,FALSE)),""))</f>
        <v>DMS300</v>
      </c>
      <c r="D263" s="15" t="str">
        <f>(IF((VLOOKUP(Table1[[#This Row],[SKU]],'[1]All Skus'!$A:$AJ,2,FALSE))="AKG",(VLOOKUP(Table1[[#This Row],[SKU]],'[1]All Skus'!$A:$AJ,5,FALSE)),""))</f>
        <v>DMS300/10</v>
      </c>
      <c r="E263" s="15">
        <f>(IF((VLOOKUP(Table1[[#This Row],[SKU]],'[1]All Skus'!$A:$AJ,2,FALSE))="AKG",(VLOOKUP(Table1[[#This Row],[SKU]],'[1]All Skus'!$A:$AJ,6,FALSE)),""))</f>
        <v>0</v>
      </c>
      <c r="F263" s="15">
        <f>(IF((VLOOKUP(Table1[[#This Row],[SKU]],'[1]All Skus'!$A:$AJ,2,FALSE))="AKG",(VLOOKUP(Table1[[#This Row],[SKU]],'[1]All Skus'!$A:$AJ,7,FALSE)),""))</f>
        <v>0</v>
      </c>
      <c r="G263" s="16" t="str">
        <f>(IF((VLOOKUP(Table1[[#This Row],[SKU]],'[1]All Skus'!$A:$AJ,2,FALSE))="AKG",(VLOOKUP(Table1[[#This Row],[SKU]],'[1]All Skus'!$A:$AJ,8,FALSE)),""))</f>
        <v>DMS300 Vocal Set</v>
      </c>
      <c r="H263" s="17" t="str">
        <f>(IF((VLOOKUP(Table1[[#This Row],[SKU]],'[1]All Skus'!$A:$AJ,2,FALSE))="AKG",(VLOOKUP(Table1[[#This Row],[SKU]],'[1]All Skus'!$A:$AJ,9,FALSE)),""))</f>
        <v>DMS300 Wireless Microphone System</v>
      </c>
      <c r="I263" s="18">
        <f>(IF((VLOOKUP(Table1[[#This Row],[SKU]],'[1]All Skus'!$A:$AJ,2,FALSE))="AKG",(VLOOKUP(Table1[[#This Row],[SKU]],'[1]All Skus'!$A:$AJ,10,FALSE)),""))</f>
        <v>452.45</v>
      </c>
      <c r="J263" s="19">
        <f>(IF((VLOOKUP(Table1[[#This Row],[SKU]],'[1]All Skus'!$A:$AJ,2,FALSE))="AKG",(VLOOKUP(Table1[[#This Row],[SKU]],'[1]All Skus'!$A:$AJ,22,FALSE)),""))</f>
        <v>0</v>
      </c>
      <c r="K263" s="19" t="str">
        <f>(IF((VLOOKUP(Table1[[#This Row],[SKU]],'[1]All Skus'!$A:$AJ,2,FALSE))="AKG",(VLOOKUP(Table1[[#This Row],[SKU]],'[1]All Skus'!$A:$AJ,23,FALSE)),""))</f>
        <v>CN</v>
      </c>
      <c r="L263" s="20" t="str">
        <f>HYPERLINK((IF((VLOOKUP(Table1[[#This Row],[SKU]],'[1]All Skus'!$A:$AJ,2,FALSE))="AKG",(VLOOKUP(Table1[[#This Row],[SKU]],'[1]All Skus'!$A:$AJ,24,FALSE)),"")))</f>
        <v>Non Compliant</v>
      </c>
    </row>
    <row r="264" spans="1:12" ht="40.799999999999997" customHeight="1" x14ac:dyDescent="0.3">
      <c r="A264" s="13" t="s">
        <v>273</v>
      </c>
      <c r="B264" s="14" t="str">
        <f>(IF((VLOOKUP(Table1[[#This Row],[SKU]],'[1]All Skus'!$A:$AJ,2,FALSE))="AKG",(VLOOKUP(Table1[[#This Row],[SKU]],'[1]All Skus'!$A:$AJ,3,FALSE)), ""))</f>
        <v>Wireless Mics</v>
      </c>
      <c r="C264" s="15" t="str">
        <f>(IF((VLOOKUP(Table1[[#This Row],[SKU]],'[1]All Skus'!$A:$AJ,2,FALSE))="AKG",(VLOOKUP(Table1[[#This Row],[SKU]],'[1]All Skus'!$A:$AJ,4,FALSE)),""))</f>
        <v>DMS300</v>
      </c>
      <c r="D264" s="15" t="str">
        <f>(IF((VLOOKUP(Table1[[#This Row],[SKU]],'[1]All Skus'!$A:$AJ,2,FALSE))="AKG",(VLOOKUP(Table1[[#This Row],[SKU]],'[1]All Skus'!$A:$AJ,5,FALSE)),""))</f>
        <v>DMS300/10</v>
      </c>
      <c r="E264" s="15">
        <f>(IF((VLOOKUP(Table1[[#This Row],[SKU]],'[1]All Skus'!$A:$AJ,2,FALSE))="AKG",(VLOOKUP(Table1[[#This Row],[SKU]],'[1]All Skus'!$A:$AJ,6,FALSE)),""))</f>
        <v>0</v>
      </c>
      <c r="F264" s="15">
        <f>(IF((VLOOKUP(Table1[[#This Row],[SKU]],'[1]All Skus'!$A:$AJ,2,FALSE))="AKG",(VLOOKUP(Table1[[#This Row],[SKU]],'[1]All Skus'!$A:$AJ,7,FALSE)),""))</f>
        <v>0</v>
      </c>
      <c r="G264" s="16" t="str">
        <f>(IF((VLOOKUP(Table1[[#This Row],[SKU]],'[1]All Skus'!$A:$AJ,2,FALSE))="AKG",(VLOOKUP(Table1[[#This Row],[SKU]],'[1]All Skus'!$A:$AJ,8,FALSE)),""))</f>
        <v>DMS300 Instrument Set</v>
      </c>
      <c r="H264" s="17" t="str">
        <f>(IF((VLOOKUP(Table1[[#This Row],[SKU]],'[1]All Skus'!$A:$AJ,2,FALSE))="AKG",(VLOOKUP(Table1[[#This Row],[SKU]],'[1]All Skus'!$A:$AJ,9,FALSE)),""))</f>
        <v>DMS300 Wireless Instrument System</v>
      </c>
      <c r="I264" s="18">
        <f>(IF((VLOOKUP(Table1[[#This Row],[SKU]],'[1]All Skus'!$A:$AJ,2,FALSE))="AKG",(VLOOKUP(Table1[[#This Row],[SKU]],'[1]All Skus'!$A:$AJ,10,FALSE)),""))</f>
        <v>452.45</v>
      </c>
      <c r="J264" s="19">
        <f>(IF((VLOOKUP(Table1[[#This Row],[SKU]],'[1]All Skus'!$A:$AJ,2,FALSE))="AKG",(VLOOKUP(Table1[[#This Row],[SKU]],'[1]All Skus'!$A:$AJ,22,FALSE)),""))</f>
        <v>0</v>
      </c>
      <c r="K264" s="19" t="str">
        <f>(IF((VLOOKUP(Table1[[#This Row],[SKU]],'[1]All Skus'!$A:$AJ,2,FALSE))="AKG",(VLOOKUP(Table1[[#This Row],[SKU]],'[1]All Skus'!$A:$AJ,23,FALSE)),""))</f>
        <v>CN</v>
      </c>
      <c r="L264" s="20" t="str">
        <f>HYPERLINK((IF((VLOOKUP(Table1[[#This Row],[SKU]],'[1]All Skus'!$A:$AJ,2,FALSE))="AKG",(VLOOKUP(Table1[[#This Row],[SKU]],'[1]All Skus'!$A:$AJ,24,FALSE)),"")))</f>
        <v>Non Compliant</v>
      </c>
    </row>
    <row r="265" spans="1:12" ht="40.799999999999997" customHeight="1" x14ac:dyDescent="0.3">
      <c r="A265" s="21" t="s">
        <v>274</v>
      </c>
      <c r="B265" s="14">
        <f>(IF((VLOOKUP(Table1[[#This Row],[SKU]],'[1]All Skus'!$A:$AJ,2,FALSE))="AKG",(VLOOKUP(Table1[[#This Row],[SKU]],'[1]All Skus'!$A:$AJ,3,FALSE)), ""))</f>
        <v>0</v>
      </c>
      <c r="C265" s="15">
        <f>(IF((VLOOKUP(Table1[[#This Row],[SKU]],'[1]All Skus'!$A:$AJ,2,FALSE))="AKG",(VLOOKUP(Table1[[#This Row],[SKU]],'[1]All Skus'!$A:$AJ,4,FALSE)),""))</f>
        <v>0</v>
      </c>
      <c r="D265" s="15">
        <f>(IF((VLOOKUP(Table1[[#This Row],[SKU]],'[1]All Skus'!$A:$AJ,2,FALSE))="AKG",(VLOOKUP(Table1[[#This Row],[SKU]],'[1]All Skus'!$A:$AJ,5,FALSE)),""))</f>
        <v>0</v>
      </c>
      <c r="E265" s="15">
        <f>(IF((VLOOKUP(Table1[[#This Row],[SKU]],'[1]All Skus'!$A:$AJ,2,FALSE))="AKG",(VLOOKUP(Table1[[#This Row],[SKU]],'[1]All Skus'!$A:$AJ,6,FALSE)),""))</f>
        <v>0</v>
      </c>
      <c r="F265" s="15">
        <f>(IF((VLOOKUP(Table1[[#This Row],[SKU]],'[1]All Skus'!$A:$AJ,2,FALSE))="AKG",(VLOOKUP(Table1[[#This Row],[SKU]],'[1]All Skus'!$A:$AJ,7,FALSE)),""))</f>
        <v>0</v>
      </c>
      <c r="G265" s="16">
        <f>(IF((VLOOKUP(Table1[[#This Row],[SKU]],'[1]All Skus'!$A:$AJ,2,FALSE))="AKG",(VLOOKUP(Table1[[#This Row],[SKU]],'[1]All Skus'!$A:$AJ,8,FALSE)),""))</f>
        <v>0</v>
      </c>
      <c r="H265" s="17">
        <f>(IF((VLOOKUP(Table1[[#This Row],[SKU]],'[1]All Skus'!$A:$AJ,2,FALSE))="AKG",(VLOOKUP(Table1[[#This Row],[SKU]],'[1]All Skus'!$A:$AJ,9,FALSE)),""))</f>
        <v>0</v>
      </c>
      <c r="I265" s="18">
        <f>(IF((VLOOKUP(Table1[[#This Row],[SKU]],'[1]All Skus'!$A:$AJ,2,FALSE))="AKG",(VLOOKUP(Table1[[#This Row],[SKU]],'[1]All Skus'!$A:$AJ,10,FALSE)),""))</f>
        <v>0</v>
      </c>
      <c r="J265" s="19">
        <f>(IF((VLOOKUP(Table1[[#This Row],[SKU]],'[1]All Skus'!$A:$AJ,2,FALSE))="AKG",(VLOOKUP(Table1[[#This Row],[SKU]],'[1]All Skus'!$A:$AJ,22,FALSE)),""))</f>
        <v>0</v>
      </c>
      <c r="K265" s="19">
        <f>(IF((VLOOKUP(Table1[[#This Row],[SKU]],'[1]All Skus'!$A:$AJ,2,FALSE))="AKG",(VLOOKUP(Table1[[#This Row],[SKU]],'[1]All Skus'!$A:$AJ,23,FALSE)),""))</f>
        <v>0</v>
      </c>
      <c r="L265" s="20" t="str">
        <f>HYPERLINK((IF((VLOOKUP(Table1[[#This Row],[SKU]],'[1]All Skus'!$A:$AJ,2,FALSE))="AKG",(VLOOKUP(Table1[[#This Row],[SKU]],'[1]All Skus'!$A:$AJ,24,FALSE)),"")))</f>
        <v/>
      </c>
    </row>
    <row r="266" spans="1:12" ht="40.799999999999997" customHeight="1" x14ac:dyDescent="0.3">
      <c r="A266" s="13" t="s">
        <v>275</v>
      </c>
      <c r="B266" s="14" t="str">
        <f>(IF((VLOOKUP(Table1[[#This Row],[SKU]],'[1]All Skus'!$A:$AJ,2,FALSE))="AKG",(VLOOKUP(Table1[[#This Row],[SKU]],'[1]All Skus'!$A:$AJ,3,FALSE)), ""))</f>
        <v>Wireless Mics</v>
      </c>
      <c r="C266" s="15" t="str">
        <f>(IF((VLOOKUP(Table1[[#This Row],[SKU]],'[1]All Skus'!$A:$AJ,2,FALSE))="AKG",(VLOOKUP(Table1[[#This Row],[SKU]],'[1]All Skus'!$A:$AJ,4,FALSE)),""))</f>
        <v>DMS800 DPT800 BD1</v>
      </c>
      <c r="D266" s="15" t="str">
        <f>(IF((VLOOKUP(Table1[[#This Row],[SKU]],'[1]All Skus'!$A:$AJ,2,FALSE))="AKG",(VLOOKUP(Table1[[#This Row],[SKU]],'[1]All Skus'!$A:$AJ,5,FALSE)),""))</f>
        <v>AT670000</v>
      </c>
      <c r="E266" s="15">
        <f>(IF((VLOOKUP(Table1[[#This Row],[SKU]],'[1]All Skus'!$A:$AJ,2,FALSE))="AKG",(VLOOKUP(Table1[[#This Row],[SKU]],'[1]All Skus'!$A:$AJ,6,FALSE)),""))</f>
        <v>0</v>
      </c>
      <c r="F266" s="15">
        <f>(IF((VLOOKUP(Table1[[#This Row],[SKU]],'[1]All Skus'!$A:$AJ,2,FALSE))="AKG",(VLOOKUP(Table1[[#This Row],[SKU]],'[1]All Skus'!$A:$AJ,7,FALSE)),""))</f>
        <v>0</v>
      </c>
      <c r="G266" s="16" t="str">
        <f>(IF((VLOOKUP(Table1[[#This Row],[SKU]],'[1]All Skus'!$A:$AJ,2,FALSE))="AKG",(VLOOKUP(Table1[[#This Row],[SKU]],'[1]All Skus'!$A:$AJ,8,FALSE)),""))</f>
        <v>DMS800 DPT800 BD1</v>
      </c>
      <c r="H266" s="17" t="str">
        <f>(IF((VLOOKUP(Table1[[#This Row],[SKU]],'[1]All Skus'!$A:$AJ,2,FALSE))="AKG",(VLOOKUP(Table1[[#This Row],[SKU]],'[1]All Skus'!$A:$AJ,9,FALSE)),""))</f>
        <v>Body pack transmitter</v>
      </c>
      <c r="I266" s="18">
        <f>(IF((VLOOKUP(Table1[[#This Row],[SKU]],'[1]All Skus'!$A:$AJ,2,FALSE))="AKG",(VLOOKUP(Table1[[#This Row],[SKU]],'[1]All Skus'!$A:$AJ,10,FALSE)),""))</f>
        <v>512.74</v>
      </c>
      <c r="J266" s="19">
        <f>(IF((VLOOKUP(Table1[[#This Row],[SKU]],'[1]All Skus'!$A:$AJ,2,FALSE))="AKG",(VLOOKUP(Table1[[#This Row],[SKU]],'[1]All Skus'!$A:$AJ,22,FALSE)),""))</f>
        <v>0</v>
      </c>
      <c r="K266" s="19" t="str">
        <f>(IF((VLOOKUP(Table1[[#This Row],[SKU]],'[1]All Skus'!$A:$AJ,2,FALSE))="AKG",(VLOOKUP(Table1[[#This Row],[SKU]],'[1]All Skus'!$A:$AJ,23,FALSE)),""))</f>
        <v>CN</v>
      </c>
      <c r="L266" s="20" t="str">
        <f>HYPERLINK((IF((VLOOKUP(Table1[[#This Row],[SKU]],'[1]All Skus'!$A:$AJ,2,FALSE))="AKG",(VLOOKUP(Table1[[#This Row],[SKU]],'[1]All Skus'!$A:$AJ,24,FALSE)),"")))</f>
        <v/>
      </c>
    </row>
    <row r="267" spans="1:12" ht="40.799999999999997" customHeight="1" x14ac:dyDescent="0.3">
      <c r="A267" s="13" t="s">
        <v>276</v>
      </c>
      <c r="B267" s="14" t="str">
        <f>(IF((VLOOKUP(Table1[[#This Row],[SKU]],'[1]All Skus'!$A:$AJ,2,FALSE))="AKG",(VLOOKUP(Table1[[#This Row],[SKU]],'[1]All Skus'!$A:$AJ,3,FALSE)), ""))</f>
        <v>Wireless Mics</v>
      </c>
      <c r="C267" s="15" t="str">
        <f>(IF((VLOOKUP(Table1[[#This Row],[SKU]],'[1]All Skus'!$A:$AJ,2,FALSE))="AKG",(VLOOKUP(Table1[[#This Row],[SKU]],'[1]All Skus'!$A:$AJ,4,FALSE)),""))</f>
        <v>DHT800 BD1</v>
      </c>
      <c r="D267" s="15" t="str">
        <f>(IF((VLOOKUP(Table1[[#This Row],[SKU]],'[1]All Skus'!$A:$AJ,2,FALSE))="AKG",(VLOOKUP(Table1[[#This Row],[SKU]],'[1]All Skus'!$A:$AJ,5,FALSE)),""))</f>
        <v>AT670000</v>
      </c>
      <c r="E267" s="15">
        <f>(IF((VLOOKUP(Table1[[#This Row],[SKU]],'[1]All Skus'!$A:$AJ,2,FALSE))="AKG",(VLOOKUP(Table1[[#This Row],[SKU]],'[1]All Skus'!$A:$AJ,6,FALSE)),""))</f>
        <v>0</v>
      </c>
      <c r="F267" s="15">
        <f>(IF((VLOOKUP(Table1[[#This Row],[SKU]],'[1]All Skus'!$A:$AJ,2,FALSE))="AKG",(VLOOKUP(Table1[[#This Row],[SKU]],'[1]All Skus'!$A:$AJ,7,FALSE)),""))</f>
        <v>0</v>
      </c>
      <c r="G267" s="16" t="str">
        <f>(IF((VLOOKUP(Table1[[#This Row],[SKU]],'[1]All Skus'!$A:$AJ,2,FALSE))="AKG",(VLOOKUP(Table1[[#This Row],[SKU]],'[1]All Skus'!$A:$AJ,8,FALSE)),""))</f>
        <v>DHT800 BD1</v>
      </c>
      <c r="H267" s="17">
        <f>(IF((VLOOKUP(Table1[[#This Row],[SKU]],'[1]All Skus'!$A:$AJ,2,FALSE))="AKG",(VLOOKUP(Table1[[#This Row],[SKU]],'[1]All Skus'!$A:$AJ,9,FALSE)),""))</f>
        <v>0</v>
      </c>
      <c r="I267" s="18">
        <f>(IF((VLOOKUP(Table1[[#This Row],[SKU]],'[1]All Skus'!$A:$AJ,2,FALSE))="AKG",(VLOOKUP(Table1[[#This Row],[SKU]],'[1]All Skus'!$A:$AJ,10,FALSE)),""))</f>
        <v>425.49</v>
      </c>
      <c r="J267" s="19">
        <f>(IF((VLOOKUP(Table1[[#This Row],[SKU]],'[1]All Skus'!$A:$AJ,2,FALSE))="AKG",(VLOOKUP(Table1[[#This Row],[SKU]],'[1]All Skus'!$A:$AJ,22,FALSE)),""))</f>
        <v>0</v>
      </c>
      <c r="K267" s="19" t="str">
        <f>(IF((VLOOKUP(Table1[[#This Row],[SKU]],'[1]All Skus'!$A:$AJ,2,FALSE))="AKG",(VLOOKUP(Table1[[#This Row],[SKU]],'[1]All Skus'!$A:$AJ,23,FALSE)),""))</f>
        <v>CN</v>
      </c>
      <c r="L267" s="20" t="str">
        <f>HYPERLINK((IF((VLOOKUP(Table1[[#This Row],[SKU]],'[1]All Skus'!$A:$AJ,2,FALSE))="AKG",(VLOOKUP(Table1[[#This Row],[SKU]],'[1]All Skus'!$A:$AJ,24,FALSE)),"")))</f>
        <v/>
      </c>
    </row>
    <row r="268" spans="1:12" ht="40.799999999999997" customHeight="1" x14ac:dyDescent="0.3">
      <c r="A268" s="13" t="s">
        <v>277</v>
      </c>
      <c r="B268" s="14" t="str">
        <f>(IF((VLOOKUP(Table1[[#This Row],[SKU]],'[1]All Skus'!$A:$AJ,2,FALSE))="AKG",(VLOOKUP(Table1[[#This Row],[SKU]],'[1]All Skus'!$A:$AJ,3,FALSE)), ""))</f>
        <v>Wireless Mics</v>
      </c>
      <c r="C268" s="15" t="str">
        <f>(IF((VLOOKUP(Table1[[#This Row],[SKU]],'[1]All Skus'!$A:$AJ,2,FALSE))="AKG",(VLOOKUP(Table1[[#This Row],[SKU]],'[1]All Skus'!$A:$AJ,4,FALSE)),""))</f>
        <v>DMS800 DSR800 BD1</v>
      </c>
      <c r="D268" s="15" t="str">
        <f>(IF((VLOOKUP(Table1[[#This Row],[SKU]],'[1]All Skus'!$A:$AJ,2,FALSE))="AKG",(VLOOKUP(Table1[[#This Row],[SKU]],'[1]All Skus'!$A:$AJ,5,FALSE)),""))</f>
        <v>AT510000</v>
      </c>
      <c r="E268" s="15">
        <f>(IF((VLOOKUP(Table1[[#This Row],[SKU]],'[1]All Skus'!$A:$AJ,2,FALSE))="AKG",(VLOOKUP(Table1[[#This Row],[SKU]],'[1]All Skus'!$A:$AJ,6,FALSE)),""))</f>
        <v>0</v>
      </c>
      <c r="F268" s="15">
        <f>(IF((VLOOKUP(Table1[[#This Row],[SKU]],'[1]All Skus'!$A:$AJ,2,FALSE))="AKG",(VLOOKUP(Table1[[#This Row],[SKU]],'[1]All Skus'!$A:$AJ,7,FALSE)),""))</f>
        <v>0</v>
      </c>
      <c r="G268" s="16" t="str">
        <f>(IF((VLOOKUP(Table1[[#This Row],[SKU]],'[1]All Skus'!$A:$AJ,2,FALSE))="AKG",(VLOOKUP(Table1[[#This Row],[SKU]],'[1]All Skus'!$A:$AJ,8,FALSE)),""))</f>
        <v>DMS800 DSR800 BD1</v>
      </c>
      <c r="H268" s="17" t="str">
        <f>(IF((VLOOKUP(Table1[[#This Row],[SKU]],'[1]All Skus'!$A:$AJ,2,FALSE))="AKG",(VLOOKUP(Table1[[#This Row],[SKU]],'[1]All Skus'!$A:$AJ,9,FALSE)),""))</f>
        <v>Wireless receiver</v>
      </c>
      <c r="I268" s="18">
        <f>(IF((VLOOKUP(Table1[[#This Row],[SKU]],'[1]All Skus'!$A:$AJ,2,FALSE))="AKG",(VLOOKUP(Table1[[#This Row],[SKU]],'[1]All Skus'!$A:$AJ,10,FALSE)),""))</f>
        <v>1904.44</v>
      </c>
      <c r="J268" s="19">
        <f>(IF((VLOOKUP(Table1[[#This Row],[SKU]],'[1]All Skus'!$A:$AJ,2,FALSE))="AKG",(VLOOKUP(Table1[[#This Row],[SKU]],'[1]All Skus'!$A:$AJ,22,FALSE)),""))</f>
        <v>0</v>
      </c>
      <c r="K268" s="19" t="str">
        <f>(IF((VLOOKUP(Table1[[#This Row],[SKU]],'[1]All Skus'!$A:$AJ,2,FALSE))="AKG",(VLOOKUP(Table1[[#This Row],[SKU]],'[1]All Skus'!$A:$AJ,23,FALSE)),""))</f>
        <v>CN</v>
      </c>
      <c r="L268" s="20" t="str">
        <f>HYPERLINK((IF((VLOOKUP(Table1[[#This Row],[SKU]],'[1]All Skus'!$A:$AJ,2,FALSE))="AKG",(VLOOKUP(Table1[[#This Row],[SKU]],'[1]All Skus'!$A:$AJ,24,FALSE)),"")))</f>
        <v/>
      </c>
    </row>
    <row r="269" spans="1:12" ht="40.799999999999997" customHeight="1" x14ac:dyDescent="0.3">
      <c r="A269" s="13" t="s">
        <v>278</v>
      </c>
      <c r="B269" s="14" t="str">
        <f>(IF((VLOOKUP(Table1[[#This Row],[SKU]],'[1]All Skus'!$A:$AJ,2,FALSE))="AKG",(VLOOKUP(Table1[[#This Row],[SKU]],'[1]All Skus'!$A:$AJ,3,FALSE)), ""))</f>
        <v>Wireless Mics</v>
      </c>
      <c r="C269" s="15" t="str">
        <f>(IF((VLOOKUP(Table1[[#This Row],[SKU]],'[1]All Skus'!$A:$AJ,2,FALSE))="AKG",(VLOOKUP(Table1[[#This Row],[SKU]],'[1]All Skus'!$A:$AJ,4,FALSE)),""))</f>
        <v>DMS800 D5 Vocal Set BD1</v>
      </c>
      <c r="D269" s="15">
        <f>(IF((VLOOKUP(Table1[[#This Row],[SKU]],'[1]All Skus'!$A:$AJ,2,FALSE))="AKG",(VLOOKUP(Table1[[#This Row],[SKU]],'[1]All Skus'!$A:$AJ,5,FALSE)),""))</f>
        <v>0</v>
      </c>
      <c r="E269" s="15">
        <f>(IF((VLOOKUP(Table1[[#This Row],[SKU]],'[1]All Skus'!$A:$AJ,2,FALSE))="AKG",(VLOOKUP(Table1[[#This Row],[SKU]],'[1]All Skus'!$A:$AJ,6,FALSE)),""))</f>
        <v>0</v>
      </c>
      <c r="F269" s="15">
        <f>(IF((VLOOKUP(Table1[[#This Row],[SKU]],'[1]All Skus'!$A:$AJ,2,FALSE))="AKG",(VLOOKUP(Table1[[#This Row],[SKU]],'[1]All Skus'!$A:$AJ,7,FALSE)),""))</f>
        <v>0</v>
      </c>
      <c r="G269" s="16" t="str">
        <f>(IF((VLOOKUP(Table1[[#This Row],[SKU]],'[1]All Skus'!$A:$AJ,2,FALSE))="AKG",(VLOOKUP(Table1[[#This Row],[SKU]],'[1]All Skus'!$A:$AJ,8,FALSE)),""))</f>
        <v>DMS800 D5 Vocal Set BD1</v>
      </c>
      <c r="H269" s="17" t="str">
        <f>(IF((VLOOKUP(Table1[[#This Row],[SKU]],'[1]All Skus'!$A:$AJ,2,FALSE))="AKG",(VLOOKUP(Table1[[#This Row],[SKU]],'[1]All Skus'!$A:$AJ,9,FALSE)),""))</f>
        <v>D5 Vocal Set includes: 1x DSR800, 2x DHT800, 2x D5 WL1, 2x SA63, 4x AA size batteries</v>
      </c>
      <c r="I269" s="18">
        <f>(IF((VLOOKUP(Table1[[#This Row],[SKU]],'[1]All Skus'!$A:$AJ,2,FALSE))="AKG",(VLOOKUP(Table1[[#This Row],[SKU]],'[1]All Skus'!$A:$AJ,10,FALSE)),""))</f>
        <v>3677.36</v>
      </c>
      <c r="J269" s="19">
        <f>(IF((VLOOKUP(Table1[[#This Row],[SKU]],'[1]All Skus'!$A:$AJ,2,FALSE))="AKG",(VLOOKUP(Table1[[#This Row],[SKU]],'[1]All Skus'!$A:$AJ,22,FALSE)),""))</f>
        <v>0</v>
      </c>
      <c r="K269" s="19" t="str">
        <f>(IF((VLOOKUP(Table1[[#This Row],[SKU]],'[1]All Skus'!$A:$AJ,2,FALSE))="AKG",(VLOOKUP(Table1[[#This Row],[SKU]],'[1]All Skus'!$A:$AJ,23,FALSE)),""))</f>
        <v>CN</v>
      </c>
      <c r="L269" s="20" t="str">
        <f>HYPERLINK((IF((VLOOKUP(Table1[[#This Row],[SKU]],'[1]All Skus'!$A:$AJ,2,FALSE))="AKG",(VLOOKUP(Table1[[#This Row],[SKU]],'[1]All Skus'!$A:$AJ,24,FALSE)),"")))</f>
        <v/>
      </c>
    </row>
    <row r="270" spans="1:12" ht="40.799999999999997" customHeight="1" x14ac:dyDescent="0.3">
      <c r="A270" s="13" t="s">
        <v>279</v>
      </c>
      <c r="B270" s="14" t="str">
        <f>(IF((VLOOKUP(Table1[[#This Row],[SKU]],'[1]All Skus'!$A:$AJ,2,FALSE))="AKG",(VLOOKUP(Table1[[#This Row],[SKU]],'[1]All Skus'!$A:$AJ,3,FALSE)), ""))</f>
        <v>Wireless Mics</v>
      </c>
      <c r="C270" s="15" t="str">
        <f>(IF((VLOOKUP(Table1[[#This Row],[SKU]],'[1]All Skus'!$A:$AJ,2,FALSE))="AKG",(VLOOKUP(Table1[[#This Row],[SKU]],'[1]All Skus'!$A:$AJ,4,FALSE)),""))</f>
        <v>DMS800 D7 Vocal Set BD1</v>
      </c>
      <c r="D270" s="15">
        <f>(IF((VLOOKUP(Table1[[#This Row],[SKU]],'[1]All Skus'!$A:$AJ,2,FALSE))="AKG",(VLOOKUP(Table1[[#This Row],[SKU]],'[1]All Skus'!$A:$AJ,5,FALSE)),""))</f>
        <v>0</v>
      </c>
      <c r="E270" s="15">
        <f>(IF((VLOOKUP(Table1[[#This Row],[SKU]],'[1]All Skus'!$A:$AJ,2,FALSE))="AKG",(VLOOKUP(Table1[[#This Row],[SKU]],'[1]All Skus'!$A:$AJ,6,FALSE)),""))</f>
        <v>0</v>
      </c>
      <c r="F270" s="15">
        <f>(IF((VLOOKUP(Table1[[#This Row],[SKU]],'[1]All Skus'!$A:$AJ,2,FALSE))="AKG",(VLOOKUP(Table1[[#This Row],[SKU]],'[1]All Skus'!$A:$AJ,7,FALSE)),""))</f>
        <v>0</v>
      </c>
      <c r="G270" s="16" t="str">
        <f>(IF((VLOOKUP(Table1[[#This Row],[SKU]],'[1]All Skus'!$A:$AJ,2,FALSE))="AKG",(VLOOKUP(Table1[[#This Row],[SKU]],'[1]All Skus'!$A:$AJ,8,FALSE)),""))</f>
        <v>DMS800 D7 Vocal Set BD1</v>
      </c>
      <c r="H270" s="17" t="str">
        <f>(IF((VLOOKUP(Table1[[#This Row],[SKU]],'[1]All Skus'!$A:$AJ,2,FALSE))="AKG",(VLOOKUP(Table1[[#This Row],[SKU]],'[1]All Skus'!$A:$AJ,9,FALSE)),""))</f>
        <v>D7 Vocal Set includes: 1x DSR800, 2x DHT800, 2x D7 WL1, 2x SA63, 4x AA size batteries</v>
      </c>
      <c r="I270" s="18">
        <f>(IF((VLOOKUP(Table1[[#This Row],[SKU]],'[1]All Skus'!$A:$AJ,2,FALSE))="AKG",(VLOOKUP(Table1[[#This Row],[SKU]],'[1]All Skus'!$A:$AJ,10,FALSE)),""))</f>
        <v>3800.47</v>
      </c>
      <c r="J270" s="19">
        <f>(IF((VLOOKUP(Table1[[#This Row],[SKU]],'[1]All Skus'!$A:$AJ,2,FALSE))="AKG",(VLOOKUP(Table1[[#This Row],[SKU]],'[1]All Skus'!$A:$AJ,22,FALSE)),""))</f>
        <v>0</v>
      </c>
      <c r="K270" s="19" t="str">
        <f>(IF((VLOOKUP(Table1[[#This Row],[SKU]],'[1]All Skus'!$A:$AJ,2,FALSE))="AKG",(VLOOKUP(Table1[[#This Row],[SKU]],'[1]All Skus'!$A:$AJ,23,FALSE)),""))</f>
        <v>CN</v>
      </c>
      <c r="L270" s="20" t="str">
        <f>HYPERLINK((IF((VLOOKUP(Table1[[#This Row],[SKU]],'[1]All Skus'!$A:$AJ,2,FALSE))="AKG",(VLOOKUP(Table1[[#This Row],[SKU]],'[1]All Skus'!$A:$AJ,24,FALSE)),"")))</f>
        <v/>
      </c>
    </row>
    <row r="271" spans="1:12" ht="40.799999999999997" customHeight="1" x14ac:dyDescent="0.3">
      <c r="A271" s="13" t="s">
        <v>280</v>
      </c>
      <c r="B271" s="14" t="str">
        <f>(IF((VLOOKUP(Table1[[#This Row],[SKU]],'[1]All Skus'!$A:$AJ,2,FALSE))="AKG",(VLOOKUP(Table1[[#This Row],[SKU]],'[1]All Skus'!$A:$AJ,3,FALSE)), ""))</f>
        <v>Installed</v>
      </c>
      <c r="C271" s="15" t="str">
        <f>(IF((VLOOKUP(Table1[[#This Row],[SKU]],'[1]All Skus'!$A:$AJ,2,FALSE))="AKG",(VLOOKUP(Table1[[#This Row],[SKU]],'[1]All Skus'!$A:$AJ,4,FALSE)),""))</f>
        <v>WM82 black wiremesh 5 pack</v>
      </c>
      <c r="D271" s="15" t="str">
        <f>(IF((VLOOKUP(Table1[[#This Row],[SKU]],'[1]All Skus'!$A:$AJ,2,FALSE))="AKG",(VLOOKUP(Table1[[#This Row],[SKU]],'[1]All Skus'!$A:$AJ,5,FALSE)),""))</f>
        <v>AT510000</v>
      </c>
      <c r="E271" s="15">
        <f>(IF((VLOOKUP(Table1[[#This Row],[SKU]],'[1]All Skus'!$A:$AJ,2,FALSE))="AKG",(VLOOKUP(Table1[[#This Row],[SKU]],'[1]All Skus'!$A:$AJ,6,FALSE)),""))</f>
        <v>0</v>
      </c>
      <c r="F271" s="15">
        <f>(IF((VLOOKUP(Table1[[#This Row],[SKU]],'[1]All Skus'!$A:$AJ,2,FALSE))="AKG",(VLOOKUP(Table1[[#This Row],[SKU]],'[1]All Skus'!$A:$AJ,7,FALSE)),""))</f>
        <v>0</v>
      </c>
      <c r="G271" s="16" t="str">
        <f>(IF((VLOOKUP(Table1[[#This Row],[SKU]],'[1]All Skus'!$A:$AJ,2,FALSE))="AKG",(VLOOKUP(Table1[[#This Row],[SKU]],'[1]All Skus'!$A:$AJ,8,FALSE)),""))</f>
        <v>Microlite Accessories</v>
      </c>
      <c r="H271" s="17" t="str">
        <f>(IF((VLOOKUP(Table1[[#This Row],[SKU]],'[1]All Skus'!$A:$AJ,2,FALSE))="AKG",(VLOOKUP(Table1[[#This Row],[SKU]],'[1]All Skus'!$A:$AJ,9,FALSE)),""))</f>
        <v>wiremesh cap 5 pack</v>
      </c>
      <c r="I271" s="18">
        <f>(IF((VLOOKUP(Table1[[#This Row],[SKU]],'[1]All Skus'!$A:$AJ,2,FALSE))="AKG",(VLOOKUP(Table1[[#This Row],[SKU]],'[1]All Skus'!$A:$AJ,10,FALSE)),""))</f>
        <v>62.407700000000006</v>
      </c>
      <c r="J271" s="19" t="str">
        <f>(IF((VLOOKUP(Table1[[#This Row],[SKU]],'[1]All Skus'!$A:$AJ,2,FALSE))="AKG",(VLOOKUP(Table1[[#This Row],[SKU]],'[1]All Skus'!$A:$AJ,22,FALSE)),""))</f>
        <v>n/a</v>
      </c>
      <c r="K271" s="19" t="str">
        <f>(IF((VLOOKUP(Table1[[#This Row],[SKU]],'[1]All Skus'!$A:$AJ,2,FALSE))="AKG",(VLOOKUP(Table1[[#This Row],[SKU]],'[1]All Skus'!$A:$AJ,23,FALSE)),""))</f>
        <v>TW</v>
      </c>
      <c r="L271" s="20" t="str">
        <f>HYPERLINK((IF((VLOOKUP(Table1[[#This Row],[SKU]],'[1]All Skus'!$A:$AJ,2,FALSE))="AKG",(VLOOKUP(Table1[[#This Row],[SKU]],'[1]All Skus'!$A:$AJ,24,FALSE)),"")))</f>
        <v>Compliant</v>
      </c>
    </row>
    <row r="272" spans="1:12" ht="40.799999999999997" customHeight="1" x14ac:dyDescent="0.3">
      <c r="A272" s="13" t="s">
        <v>281</v>
      </c>
      <c r="B272" s="14" t="str">
        <f>(IF((VLOOKUP(Table1[[#This Row],[SKU]],'[1]All Skus'!$A:$AJ,2,FALSE))="AKG",(VLOOKUP(Table1[[#This Row],[SKU]],'[1]All Skus'!$A:$AJ,3,FALSE)), ""))</f>
        <v>Wireless Mics</v>
      </c>
      <c r="C272" s="15" t="str">
        <f>(IF((VLOOKUP(Table1[[#This Row],[SKU]],'[1]All Skus'!$A:$AJ,2,FALSE))="AKG",(VLOOKUP(Table1[[#This Row],[SKU]],'[1]All Skus'!$A:$AJ,4,FALSE)),""))</f>
        <v>DMS800 Performer Set BD1</v>
      </c>
      <c r="D272" s="15">
        <f>(IF((VLOOKUP(Table1[[#This Row],[SKU]],'[1]All Skus'!$A:$AJ,2,FALSE))="AKG",(VLOOKUP(Table1[[#This Row],[SKU]],'[1]All Skus'!$A:$AJ,5,FALSE)),""))</f>
        <v>0</v>
      </c>
      <c r="E272" s="15">
        <f>(IF((VLOOKUP(Table1[[#This Row],[SKU]],'[1]All Skus'!$A:$AJ,2,FALSE))="AKG",(VLOOKUP(Table1[[#This Row],[SKU]],'[1]All Skus'!$A:$AJ,6,FALSE)),""))</f>
        <v>0</v>
      </c>
      <c r="F272" s="15">
        <f>(IF((VLOOKUP(Table1[[#This Row],[SKU]],'[1]All Skus'!$A:$AJ,2,FALSE))="AKG",(VLOOKUP(Table1[[#This Row],[SKU]],'[1]All Skus'!$A:$AJ,7,FALSE)),""))</f>
        <v>0</v>
      </c>
      <c r="G272" s="16" t="str">
        <f>(IF((VLOOKUP(Table1[[#This Row],[SKU]],'[1]All Skus'!$A:$AJ,2,FALSE))="AKG",(VLOOKUP(Table1[[#This Row],[SKU]],'[1]All Skus'!$A:$AJ,8,FALSE)),""))</f>
        <v>DMS800 Performer Set BD1</v>
      </c>
      <c r="H272" s="17" t="str">
        <f>(IF((VLOOKUP(Table1[[#This Row],[SKU]],'[1]All Skus'!$A:$AJ,2,FALSE))="AKG",(VLOOKUP(Table1[[#This Row],[SKU]],'[1]All Skus'!$A:$AJ,9,FALSE)),""))</f>
        <v>Performer Set includes: 1x DSR800, 2x DPT800, 2x C11 LP, 2x MKGL, 4x AA size batteries</v>
      </c>
      <c r="I272" s="18">
        <f>(IF((VLOOKUP(Table1[[#This Row],[SKU]],'[1]All Skus'!$A:$AJ,2,FALSE))="AKG",(VLOOKUP(Table1[[#This Row],[SKU]],'[1]All Skus'!$A:$AJ,10,FALSE)),""))</f>
        <v>3134.38</v>
      </c>
      <c r="J272" s="19">
        <f>(IF((VLOOKUP(Table1[[#This Row],[SKU]],'[1]All Skus'!$A:$AJ,2,FALSE))="AKG",(VLOOKUP(Table1[[#This Row],[SKU]],'[1]All Skus'!$A:$AJ,22,FALSE)),""))</f>
        <v>0</v>
      </c>
      <c r="K272" s="19" t="str">
        <f>(IF((VLOOKUP(Table1[[#This Row],[SKU]],'[1]All Skus'!$A:$AJ,2,FALSE))="AKG",(VLOOKUP(Table1[[#This Row],[SKU]],'[1]All Skus'!$A:$AJ,23,FALSE)),""))</f>
        <v>CN</v>
      </c>
      <c r="L272" s="20" t="str">
        <f>HYPERLINK((IF((VLOOKUP(Table1[[#This Row],[SKU]],'[1]All Skus'!$A:$AJ,2,FALSE))="AKG",(VLOOKUP(Table1[[#This Row],[SKU]],'[1]All Skus'!$A:$AJ,24,FALSE)),"")))</f>
        <v/>
      </c>
    </row>
    <row r="273" spans="1:12" ht="40.799999999999997" customHeight="1" x14ac:dyDescent="0.3">
      <c r="A273" s="21" t="s">
        <v>282</v>
      </c>
      <c r="B273" s="14">
        <f>(IF((VLOOKUP(Table1[[#This Row],[SKU]],'[1]All Skus'!$A:$AJ,2,FALSE))="AKG",(VLOOKUP(Table1[[#This Row],[SKU]],'[1]All Skus'!$A:$AJ,3,FALSE)), ""))</f>
        <v>0</v>
      </c>
      <c r="C273" s="15">
        <f>(IF((VLOOKUP(Table1[[#This Row],[SKU]],'[1]All Skus'!$A:$AJ,2,FALSE))="AKG",(VLOOKUP(Table1[[#This Row],[SKU]],'[1]All Skus'!$A:$AJ,4,FALSE)),""))</f>
        <v>0</v>
      </c>
      <c r="D273" s="15">
        <f>(IF((VLOOKUP(Table1[[#This Row],[SKU]],'[1]All Skus'!$A:$AJ,2,FALSE))="AKG",(VLOOKUP(Table1[[#This Row],[SKU]],'[1]All Skus'!$A:$AJ,5,FALSE)),""))</f>
        <v>0</v>
      </c>
      <c r="E273" s="15">
        <f>(IF((VLOOKUP(Table1[[#This Row],[SKU]],'[1]All Skus'!$A:$AJ,2,FALSE))="AKG",(VLOOKUP(Table1[[#This Row],[SKU]],'[1]All Skus'!$A:$AJ,6,FALSE)),""))</f>
        <v>0</v>
      </c>
      <c r="F273" s="15">
        <f>(IF((VLOOKUP(Table1[[#This Row],[SKU]],'[1]All Skus'!$A:$AJ,2,FALSE))="AKG",(VLOOKUP(Table1[[#This Row],[SKU]],'[1]All Skus'!$A:$AJ,7,FALSE)),""))</f>
        <v>0</v>
      </c>
      <c r="G273" s="16">
        <f>(IF((VLOOKUP(Table1[[#This Row],[SKU]],'[1]All Skus'!$A:$AJ,2,FALSE))="AKG",(VLOOKUP(Table1[[#This Row],[SKU]],'[1]All Skus'!$A:$AJ,8,FALSE)),""))</f>
        <v>0</v>
      </c>
      <c r="H273" s="17">
        <f>(IF((VLOOKUP(Table1[[#This Row],[SKU]],'[1]All Skus'!$A:$AJ,2,FALSE))="AKG",(VLOOKUP(Table1[[#This Row],[SKU]],'[1]All Skus'!$A:$AJ,9,FALSE)),""))</f>
        <v>0</v>
      </c>
      <c r="I273" s="18">
        <f>(IF((VLOOKUP(Table1[[#This Row],[SKU]],'[1]All Skus'!$A:$AJ,2,FALSE))="AKG",(VLOOKUP(Table1[[#This Row],[SKU]],'[1]All Skus'!$A:$AJ,10,FALSE)),""))</f>
        <v>0</v>
      </c>
      <c r="J273" s="19">
        <f>(IF((VLOOKUP(Table1[[#This Row],[SKU]],'[1]All Skus'!$A:$AJ,2,FALSE))="AKG",(VLOOKUP(Table1[[#This Row],[SKU]],'[1]All Skus'!$A:$AJ,22,FALSE)),""))</f>
        <v>0</v>
      </c>
      <c r="K273" s="19">
        <f>(IF((VLOOKUP(Table1[[#This Row],[SKU]],'[1]All Skus'!$A:$AJ,2,FALSE))="AKG",(VLOOKUP(Table1[[#This Row],[SKU]],'[1]All Skus'!$A:$AJ,23,FALSE)),""))</f>
        <v>0</v>
      </c>
      <c r="L273" s="20" t="str">
        <f>HYPERLINK((IF((VLOOKUP(Table1[[#This Row],[SKU]],'[1]All Skus'!$A:$AJ,2,FALSE))="AKG",(VLOOKUP(Table1[[#This Row],[SKU]],'[1]All Skus'!$A:$AJ,24,FALSE)),"")))</f>
        <v/>
      </c>
    </row>
    <row r="274" spans="1:12" ht="40.799999999999997" customHeight="1" x14ac:dyDescent="0.3">
      <c r="A274" s="13" t="s">
        <v>283</v>
      </c>
      <c r="B274" s="14" t="str">
        <f>(IF((VLOOKUP(Table1[[#This Row],[SKU]],'[1]All Skus'!$A:$AJ,2,FALSE))="AKG",(VLOOKUP(Table1[[#This Row],[SKU]],'[1]All Skus'!$A:$AJ,3,FALSE)), ""))</f>
        <v>Wireless Mics</v>
      </c>
      <c r="C274" s="15" t="str">
        <f>(IF((VLOOKUP(Table1[[#This Row],[SKU]],'[1]All Skus'!$A:$AJ,2,FALSE))="AKG",(VLOOKUP(Table1[[#This Row],[SKU]],'[1]All Skus'!$A:$AJ,4,FALSE)),""))</f>
        <v>DPT TETRAD NON-EU</v>
      </c>
      <c r="D274" s="15" t="str">
        <f>(IF((VLOOKUP(Table1[[#This Row],[SKU]],'[1]All Skus'!$A:$AJ,2,FALSE))="AKG",(VLOOKUP(Table1[[#This Row],[SKU]],'[1]All Skus'!$A:$AJ,5,FALSE)),""))</f>
        <v>AT650000</v>
      </c>
      <c r="E274" s="15">
        <f>(IF((VLOOKUP(Table1[[#This Row],[SKU]],'[1]All Skus'!$A:$AJ,2,FALSE))="AKG",(VLOOKUP(Table1[[#This Row],[SKU]],'[1]All Skus'!$A:$AJ,6,FALSE)),""))</f>
        <v>0</v>
      </c>
      <c r="F274" s="15">
        <f>(IF((VLOOKUP(Table1[[#This Row],[SKU]],'[1]All Skus'!$A:$AJ,2,FALSE))="AKG",(VLOOKUP(Table1[[#This Row],[SKU]],'[1]All Skus'!$A:$AJ,7,FALSE)),""))</f>
        <v>0</v>
      </c>
      <c r="G274" s="16" t="str">
        <f>(IF((VLOOKUP(Table1[[#This Row],[SKU]],'[1]All Skus'!$A:$AJ,2,FALSE))="AKG",(VLOOKUP(Table1[[#This Row],[SKU]],'[1]All Skus'!$A:$AJ,8,FALSE)),""))</f>
        <v>Digital Microphone System Tetrad</v>
      </c>
      <c r="H274" s="17" t="str">
        <f>(IF((VLOOKUP(Table1[[#This Row],[SKU]],'[1]All Skus'!$A:$AJ,2,FALSE))="AKG",(VLOOKUP(Table1[[#This Row],[SKU]],'[1]All Skus'!$A:$AJ,9,FALSE)),""))</f>
        <v>Pocket transmitter</v>
      </c>
      <c r="I274" s="18">
        <f>(IF((VLOOKUP(Table1[[#This Row],[SKU]],'[1]All Skus'!$A:$AJ,2,FALSE))="AKG",(VLOOKUP(Table1[[#This Row],[SKU]],'[1]All Skus'!$A:$AJ,10,FALSE)),""))</f>
        <v>377.64</v>
      </c>
      <c r="J274" s="19">
        <f>(IF((VLOOKUP(Table1[[#This Row],[SKU]],'[1]All Skus'!$A:$AJ,2,FALSE))="AKG",(VLOOKUP(Table1[[#This Row],[SKU]],'[1]All Skus'!$A:$AJ,22,FALSE)),""))</f>
        <v>2.4</v>
      </c>
      <c r="K274" s="19" t="str">
        <f>(IF((VLOOKUP(Table1[[#This Row],[SKU]],'[1]All Skus'!$A:$AJ,2,FALSE))="AKG",(VLOOKUP(Table1[[#This Row],[SKU]],'[1]All Skus'!$A:$AJ,23,FALSE)),""))</f>
        <v>CN</v>
      </c>
      <c r="L274" s="20" t="str">
        <f>HYPERLINK((IF((VLOOKUP(Table1[[#This Row],[SKU]],'[1]All Skus'!$A:$AJ,2,FALSE))="AKG",(VLOOKUP(Table1[[#This Row],[SKU]],'[1]All Skus'!$A:$AJ,24,FALSE)),"")))</f>
        <v>Non Compliant</v>
      </c>
    </row>
    <row r="275" spans="1:12" ht="40.799999999999997" customHeight="1" x14ac:dyDescent="0.3">
      <c r="A275" s="13" t="s">
        <v>284</v>
      </c>
      <c r="B275" s="14" t="str">
        <f>(IF((VLOOKUP(Table1[[#This Row],[SKU]],'[1]All Skus'!$A:$AJ,2,FALSE))="AKG",(VLOOKUP(Table1[[#This Row],[SKU]],'[1]All Skus'!$A:$AJ,3,FALSE)), ""))</f>
        <v>Wireless Mics</v>
      </c>
      <c r="C275" s="15" t="str">
        <f>(IF((VLOOKUP(Table1[[#This Row],[SKU]],'[1]All Skus'!$A:$AJ,2,FALSE))="AKG",(VLOOKUP(Table1[[#This Row],[SKU]],'[1]All Skus'!$A:$AJ,4,FALSE)),""))</f>
        <v>DHT TETRAD P5 NON-EU</v>
      </c>
      <c r="D275" s="15" t="str">
        <f>(IF((VLOOKUP(Table1[[#This Row],[SKU]],'[1]All Skus'!$A:$AJ,2,FALSE))="AKG",(VLOOKUP(Table1[[#This Row],[SKU]],'[1]All Skus'!$A:$AJ,5,FALSE)),""))</f>
        <v>AT650000</v>
      </c>
      <c r="E275" s="15">
        <f>(IF((VLOOKUP(Table1[[#This Row],[SKU]],'[1]All Skus'!$A:$AJ,2,FALSE))="AKG",(VLOOKUP(Table1[[#This Row],[SKU]],'[1]All Skus'!$A:$AJ,6,FALSE)),""))</f>
        <v>0</v>
      </c>
      <c r="F275" s="15">
        <f>(IF((VLOOKUP(Table1[[#This Row],[SKU]],'[1]All Skus'!$A:$AJ,2,FALSE))="AKG",(VLOOKUP(Table1[[#This Row],[SKU]],'[1]All Skus'!$A:$AJ,7,FALSE)),""))</f>
        <v>0</v>
      </c>
      <c r="G275" s="16" t="str">
        <f>(IF((VLOOKUP(Table1[[#This Row],[SKU]],'[1]All Skus'!$A:$AJ,2,FALSE))="AKG",(VLOOKUP(Table1[[#This Row],[SKU]],'[1]All Skus'!$A:$AJ,8,FALSE)),""))</f>
        <v>Digital Microphone System Tetrad</v>
      </c>
      <c r="H275" s="17" t="str">
        <f>(IF((VLOOKUP(Table1[[#This Row],[SKU]],'[1]All Skus'!$A:$AJ,2,FALSE))="AKG",(VLOOKUP(Table1[[#This Row],[SKU]],'[1]All Skus'!$A:$AJ,9,FALSE)),""))</f>
        <v>Handheld transmitter</v>
      </c>
      <c r="I275" s="18">
        <f>(IF((VLOOKUP(Table1[[#This Row],[SKU]],'[1]All Skus'!$A:$AJ,2,FALSE))="AKG",(VLOOKUP(Table1[[#This Row],[SKU]],'[1]All Skus'!$A:$AJ,10,FALSE)),""))</f>
        <v>302.7</v>
      </c>
      <c r="J275" s="19">
        <f>(IF((VLOOKUP(Table1[[#This Row],[SKU]],'[1]All Skus'!$A:$AJ,2,FALSE))="AKG",(VLOOKUP(Table1[[#This Row],[SKU]],'[1]All Skus'!$A:$AJ,22,FALSE)),""))</f>
        <v>2.4</v>
      </c>
      <c r="K275" s="19" t="str">
        <f>(IF((VLOOKUP(Table1[[#This Row],[SKU]],'[1]All Skus'!$A:$AJ,2,FALSE))="AKG",(VLOOKUP(Table1[[#This Row],[SKU]],'[1]All Skus'!$A:$AJ,23,FALSE)),""))</f>
        <v>CN</v>
      </c>
      <c r="L275" s="20" t="str">
        <f>HYPERLINK((IF((VLOOKUP(Table1[[#This Row],[SKU]],'[1]All Skus'!$A:$AJ,2,FALSE))="AKG",(VLOOKUP(Table1[[#This Row],[SKU]],'[1]All Skus'!$A:$AJ,24,FALSE)),"")))</f>
        <v>Non Compliant</v>
      </c>
    </row>
    <row r="276" spans="1:12" ht="40.799999999999997" customHeight="1" x14ac:dyDescent="0.3">
      <c r="A276" s="13" t="s">
        <v>285</v>
      </c>
      <c r="B276" s="14" t="str">
        <f>(IF((VLOOKUP(Table1[[#This Row],[SKU]],'[1]All Skus'!$A:$AJ,2,FALSE))="AKG",(VLOOKUP(Table1[[#This Row],[SKU]],'[1]All Skus'!$A:$AJ,3,FALSE)), ""))</f>
        <v>Installed</v>
      </c>
      <c r="C276" s="15" t="str">
        <f>(IF((VLOOKUP(Table1[[#This Row],[SKU]],'[1]All Skus'!$A:$AJ,2,FALSE))="AKG",(VLOOKUP(Table1[[#This Row],[SKU]],'[1]All Skus'!$A:$AJ,4,FALSE)),""))</f>
        <v xml:space="preserve">WM82  white wiremesh 5 pack </v>
      </c>
      <c r="D276" s="15" t="str">
        <f>(IF((VLOOKUP(Table1[[#This Row],[SKU]],'[1]All Skus'!$A:$AJ,2,FALSE))="AKG",(VLOOKUP(Table1[[#This Row],[SKU]],'[1]All Skus'!$A:$AJ,5,FALSE)),""))</f>
        <v>AT510000</v>
      </c>
      <c r="E276" s="15">
        <f>(IF((VLOOKUP(Table1[[#This Row],[SKU]],'[1]All Skus'!$A:$AJ,2,FALSE))="AKG",(VLOOKUP(Table1[[#This Row],[SKU]],'[1]All Skus'!$A:$AJ,6,FALSE)),""))</f>
        <v>0</v>
      </c>
      <c r="F276" s="15">
        <f>(IF((VLOOKUP(Table1[[#This Row],[SKU]],'[1]All Skus'!$A:$AJ,2,FALSE))="AKG",(VLOOKUP(Table1[[#This Row],[SKU]],'[1]All Skus'!$A:$AJ,7,FALSE)),""))</f>
        <v>0</v>
      </c>
      <c r="G276" s="16" t="str">
        <f>(IF((VLOOKUP(Table1[[#This Row],[SKU]],'[1]All Skus'!$A:$AJ,2,FALSE))="AKG",(VLOOKUP(Table1[[#This Row],[SKU]],'[1]All Skus'!$A:$AJ,8,FALSE)),""))</f>
        <v>Microlite Accessories</v>
      </c>
      <c r="H276" s="17" t="str">
        <f>(IF((VLOOKUP(Table1[[#This Row],[SKU]],'[1]All Skus'!$A:$AJ,2,FALSE))="AKG",(VLOOKUP(Table1[[#This Row],[SKU]],'[1]All Skus'!$A:$AJ,9,FALSE)),""))</f>
        <v>wiremesh cap 5 pack</v>
      </c>
      <c r="I276" s="18">
        <f>(IF((VLOOKUP(Table1[[#This Row],[SKU]],'[1]All Skus'!$A:$AJ,2,FALSE))="AKG",(VLOOKUP(Table1[[#This Row],[SKU]],'[1]All Skus'!$A:$AJ,10,FALSE)),""))</f>
        <v>62.407700000000006</v>
      </c>
      <c r="J276" s="19" t="str">
        <f>(IF((VLOOKUP(Table1[[#This Row],[SKU]],'[1]All Skus'!$A:$AJ,2,FALSE))="AKG",(VLOOKUP(Table1[[#This Row],[SKU]],'[1]All Skus'!$A:$AJ,22,FALSE)),""))</f>
        <v>n/a</v>
      </c>
      <c r="K276" s="19" t="str">
        <f>(IF((VLOOKUP(Table1[[#This Row],[SKU]],'[1]All Skus'!$A:$AJ,2,FALSE))="AKG",(VLOOKUP(Table1[[#This Row],[SKU]],'[1]All Skus'!$A:$AJ,23,FALSE)),""))</f>
        <v>TW</v>
      </c>
      <c r="L276" s="20" t="str">
        <f>HYPERLINK((IF((VLOOKUP(Table1[[#This Row],[SKU]],'[1]All Skus'!$A:$AJ,2,FALSE))="AKG",(VLOOKUP(Table1[[#This Row],[SKU]],'[1]All Skus'!$A:$AJ,24,FALSE)),"")))</f>
        <v>Compliant</v>
      </c>
    </row>
    <row r="277" spans="1:12" ht="40.799999999999997" customHeight="1" x14ac:dyDescent="0.3">
      <c r="A277" s="24" t="s">
        <v>286</v>
      </c>
      <c r="B277" s="14">
        <f>(IF((VLOOKUP(Table1[[#This Row],[SKU]],'[1]All Skus'!$A:$AJ,2,FALSE))="AKG",(VLOOKUP(Table1[[#This Row],[SKU]],'[1]All Skus'!$A:$AJ,3,FALSE)), ""))</f>
        <v>0</v>
      </c>
      <c r="C277" s="15">
        <f>(IF((VLOOKUP(Table1[[#This Row],[SKU]],'[1]All Skus'!$A:$AJ,2,FALSE))="AKG",(VLOOKUP(Table1[[#This Row],[SKU]],'[1]All Skus'!$A:$AJ,4,FALSE)),""))</f>
        <v>0</v>
      </c>
      <c r="D277" s="15">
        <f>(IF((VLOOKUP(Table1[[#This Row],[SKU]],'[1]All Skus'!$A:$AJ,2,FALSE))="AKG",(VLOOKUP(Table1[[#This Row],[SKU]],'[1]All Skus'!$A:$AJ,5,FALSE)),""))</f>
        <v>0</v>
      </c>
      <c r="E277" s="15">
        <f>(IF((VLOOKUP(Table1[[#This Row],[SKU]],'[1]All Skus'!$A:$AJ,2,FALSE))="AKG",(VLOOKUP(Table1[[#This Row],[SKU]],'[1]All Skus'!$A:$AJ,6,FALSE)),""))</f>
        <v>0</v>
      </c>
      <c r="F277" s="15">
        <f>(IF((VLOOKUP(Table1[[#This Row],[SKU]],'[1]All Skus'!$A:$AJ,2,FALSE))="AKG",(VLOOKUP(Table1[[#This Row],[SKU]],'[1]All Skus'!$A:$AJ,7,FALSE)),""))</f>
        <v>0</v>
      </c>
      <c r="G277" s="16">
        <f>(IF((VLOOKUP(Table1[[#This Row],[SKU]],'[1]All Skus'!$A:$AJ,2,FALSE))="AKG",(VLOOKUP(Table1[[#This Row],[SKU]],'[1]All Skus'!$A:$AJ,8,FALSE)),""))</f>
        <v>0</v>
      </c>
      <c r="H277" s="17">
        <f>(IF((VLOOKUP(Table1[[#This Row],[SKU]],'[1]All Skus'!$A:$AJ,2,FALSE))="AKG",(VLOOKUP(Table1[[#This Row],[SKU]],'[1]All Skus'!$A:$AJ,9,FALSE)),""))</f>
        <v>0</v>
      </c>
      <c r="I277" s="18">
        <f>(IF((VLOOKUP(Table1[[#This Row],[SKU]],'[1]All Skus'!$A:$AJ,2,FALSE))="AKG",(VLOOKUP(Table1[[#This Row],[SKU]],'[1]All Skus'!$A:$AJ,10,FALSE)),""))</f>
        <v>0</v>
      </c>
      <c r="J277" s="19">
        <f>(IF((VLOOKUP(Table1[[#This Row],[SKU]],'[1]All Skus'!$A:$AJ,2,FALSE))="AKG",(VLOOKUP(Table1[[#This Row],[SKU]],'[1]All Skus'!$A:$AJ,22,FALSE)),""))</f>
        <v>0</v>
      </c>
      <c r="K277" s="19">
        <f>(IF((VLOOKUP(Table1[[#This Row],[SKU]],'[1]All Skus'!$A:$AJ,2,FALSE))="AKG",(VLOOKUP(Table1[[#This Row],[SKU]],'[1]All Skus'!$A:$AJ,23,FALSE)),""))</f>
        <v>0</v>
      </c>
      <c r="L277" s="20" t="str">
        <f>HYPERLINK((IF((VLOOKUP(Table1[[#This Row],[SKU]],'[1]All Skus'!$A:$AJ,2,FALSE))="AKG",(VLOOKUP(Table1[[#This Row],[SKU]],'[1]All Skus'!$A:$AJ,24,FALSE)),"")))</f>
        <v/>
      </c>
    </row>
    <row r="278" spans="1:12" ht="40.799999999999997" customHeight="1" x14ac:dyDescent="0.3">
      <c r="A278" s="21" t="s">
        <v>287</v>
      </c>
      <c r="B278" s="14">
        <f>(IF((VLOOKUP(Table1[[#This Row],[SKU]],'[1]All Skus'!$A:$AJ,2,FALSE))="AKG",(VLOOKUP(Table1[[#This Row],[SKU]],'[1]All Skus'!$A:$AJ,3,FALSE)), ""))</f>
        <v>0</v>
      </c>
      <c r="C278" s="15">
        <f>(IF((VLOOKUP(Table1[[#This Row],[SKU]],'[1]All Skus'!$A:$AJ,2,FALSE))="AKG",(VLOOKUP(Table1[[#This Row],[SKU]],'[1]All Skus'!$A:$AJ,4,FALSE)),""))</f>
        <v>0</v>
      </c>
      <c r="D278" s="15">
        <f>(IF((VLOOKUP(Table1[[#This Row],[SKU]],'[1]All Skus'!$A:$AJ,2,FALSE))="AKG",(VLOOKUP(Table1[[#This Row],[SKU]],'[1]All Skus'!$A:$AJ,5,FALSE)),""))</f>
        <v>0</v>
      </c>
      <c r="E278" s="15">
        <f>(IF((VLOOKUP(Table1[[#This Row],[SKU]],'[1]All Skus'!$A:$AJ,2,FALSE))="AKG",(VLOOKUP(Table1[[#This Row],[SKU]],'[1]All Skus'!$A:$AJ,6,FALSE)),""))</f>
        <v>0</v>
      </c>
      <c r="F278" s="15">
        <f>(IF((VLOOKUP(Table1[[#This Row],[SKU]],'[1]All Skus'!$A:$AJ,2,FALSE))="AKG",(VLOOKUP(Table1[[#This Row],[SKU]],'[1]All Skus'!$A:$AJ,7,FALSE)),""))</f>
        <v>0</v>
      </c>
      <c r="G278" s="16">
        <f>(IF((VLOOKUP(Table1[[#This Row],[SKU]],'[1]All Skus'!$A:$AJ,2,FALSE))="AKG",(VLOOKUP(Table1[[#This Row],[SKU]],'[1]All Skus'!$A:$AJ,8,FALSE)),""))</f>
        <v>0</v>
      </c>
      <c r="H278" s="17">
        <f>(IF((VLOOKUP(Table1[[#This Row],[SKU]],'[1]All Skus'!$A:$AJ,2,FALSE))="AKG",(VLOOKUP(Table1[[#This Row],[SKU]],'[1]All Skus'!$A:$AJ,9,FALSE)),""))</f>
        <v>0</v>
      </c>
      <c r="I278" s="18">
        <f>(IF((VLOOKUP(Table1[[#This Row],[SKU]],'[1]All Skus'!$A:$AJ,2,FALSE))="AKG",(VLOOKUP(Table1[[#This Row],[SKU]],'[1]All Skus'!$A:$AJ,10,FALSE)),""))</f>
        <v>0</v>
      </c>
      <c r="J278" s="19">
        <f>(IF((VLOOKUP(Table1[[#This Row],[SKU]],'[1]All Skus'!$A:$AJ,2,FALSE))="AKG",(VLOOKUP(Table1[[#This Row],[SKU]],'[1]All Skus'!$A:$AJ,22,FALSE)),""))</f>
        <v>0</v>
      </c>
      <c r="K278" s="19">
        <f>(IF((VLOOKUP(Table1[[#This Row],[SKU]],'[1]All Skus'!$A:$AJ,2,FALSE))="AKG",(VLOOKUP(Table1[[#This Row],[SKU]],'[1]All Skus'!$A:$AJ,23,FALSE)),""))</f>
        <v>0</v>
      </c>
      <c r="L278" s="20" t="str">
        <f>HYPERLINK((IF((VLOOKUP(Table1[[#This Row],[SKU]],'[1]All Skus'!$A:$AJ,2,FALSE))="AKG",(VLOOKUP(Table1[[#This Row],[SKU]],'[1]All Skus'!$A:$AJ,24,FALSE)),"")))</f>
        <v/>
      </c>
    </row>
    <row r="279" spans="1:12" ht="40.799999999999997" customHeight="1" x14ac:dyDescent="0.3">
      <c r="A279" s="13" t="s">
        <v>288</v>
      </c>
      <c r="B279" s="14" t="str">
        <f>(IF((VLOOKUP(Table1[[#This Row],[SKU]],'[1]All Skus'!$A:$AJ,2,FALSE))="AKG",(VLOOKUP(Table1[[#This Row],[SKU]],'[1]All Skus'!$A:$AJ,3,FALSE)), ""))</f>
        <v>Wireless Mics</v>
      </c>
      <c r="C279" s="15" t="str">
        <f>(IF((VLOOKUP(Table1[[#This Row],[SKU]],'[1]All Skus'!$A:$AJ,2,FALSE))="AKG",(VLOOKUP(Table1[[#This Row],[SKU]],'[1]All Skus'!$A:$AJ,4,FALSE)),""))</f>
        <v>D5 WL1</v>
      </c>
      <c r="D279" s="15" t="str">
        <f>(IF((VLOOKUP(Table1[[#This Row],[SKU]],'[1]All Skus'!$A:$AJ,2,FALSE))="AKG",(VLOOKUP(Table1[[#This Row],[SKU]],'[1]All Skus'!$A:$AJ,5,FALSE)),""))</f>
        <v>JBL025</v>
      </c>
      <c r="E279" s="15">
        <f>(IF((VLOOKUP(Table1[[#This Row],[SKU]],'[1]All Skus'!$A:$AJ,2,FALSE))="AKG",(VLOOKUP(Table1[[#This Row],[SKU]],'[1]All Skus'!$A:$AJ,6,FALSE)),""))</f>
        <v>0</v>
      </c>
      <c r="F279" s="15">
        <f>(IF((VLOOKUP(Table1[[#This Row],[SKU]],'[1]All Skus'!$A:$AJ,2,FALSE))="AKG",(VLOOKUP(Table1[[#This Row],[SKU]],'[1]All Skus'!$A:$AJ,7,FALSE)),""))</f>
        <v>0</v>
      </c>
      <c r="G279" s="16" t="str">
        <f>(IF((VLOOKUP(Table1[[#This Row],[SKU]],'[1]All Skus'!$A:$AJ,2,FALSE))="AKG",(VLOOKUP(Table1[[#This Row],[SKU]],'[1]All Skus'!$A:$AJ,8,FALSE)),""))</f>
        <v>Microphone Head</v>
      </c>
      <c r="H279" s="17" t="str">
        <f>(IF((VLOOKUP(Table1[[#This Row],[SKU]],'[1]All Skus'!$A:$AJ,2,FALSE))="AKG",(VLOOKUP(Table1[[#This Row],[SKU]],'[1]All Skus'!$A:$AJ,9,FALSE)),""))</f>
        <v>Microphone head with D5 acoustic</v>
      </c>
      <c r="I279" s="18">
        <f>(IF((VLOOKUP(Table1[[#This Row],[SKU]],'[1]All Skus'!$A:$AJ,2,FALSE))="AKG",(VLOOKUP(Table1[[#This Row],[SKU]],'[1]All Skus'!$A:$AJ,10,FALSE)),""))</f>
        <v>185.1</v>
      </c>
      <c r="J279" s="19">
        <f>(IF((VLOOKUP(Table1[[#This Row],[SKU]],'[1]All Skus'!$A:$AJ,2,FALSE))="AKG",(VLOOKUP(Table1[[#This Row],[SKU]],'[1]All Skus'!$A:$AJ,22,FALSE)),""))</f>
        <v>2.4</v>
      </c>
      <c r="K279" s="19" t="str">
        <f>(IF((VLOOKUP(Table1[[#This Row],[SKU]],'[1]All Skus'!$A:$AJ,2,FALSE))="AKG",(VLOOKUP(Table1[[#This Row],[SKU]],'[1]All Skus'!$A:$AJ,23,FALSE)),""))</f>
        <v>CN</v>
      </c>
      <c r="L279" s="20" t="str">
        <f>HYPERLINK((IF((VLOOKUP(Table1[[#This Row],[SKU]],'[1]All Skus'!$A:$AJ,2,FALSE))="AKG",(VLOOKUP(Table1[[#This Row],[SKU]],'[1]All Skus'!$A:$AJ,24,FALSE)),"")))</f>
        <v>Non Compliant</v>
      </c>
    </row>
    <row r="280" spans="1:12" ht="40.799999999999997" customHeight="1" x14ac:dyDescent="0.3">
      <c r="A280" s="13" t="s">
        <v>289</v>
      </c>
      <c r="B280" s="14" t="str">
        <f>(IF((VLOOKUP(Table1[[#This Row],[SKU]],'[1]All Skus'!$A:$AJ,2,FALSE))="AKG",(VLOOKUP(Table1[[#This Row],[SKU]],'[1]All Skus'!$A:$AJ,3,FALSE)), ""))</f>
        <v>Wireless Mics</v>
      </c>
      <c r="C280" s="15" t="str">
        <f>(IF((VLOOKUP(Table1[[#This Row],[SKU]],'[1]All Skus'!$A:$AJ,2,FALSE))="AKG",(VLOOKUP(Table1[[#This Row],[SKU]],'[1]All Skus'!$A:$AJ,4,FALSE)),""))</f>
        <v>C5 WL1</v>
      </c>
      <c r="D280" s="15" t="str">
        <f>(IF((VLOOKUP(Table1[[#This Row],[SKU]],'[1]All Skus'!$A:$AJ,2,FALSE))="AKG",(VLOOKUP(Table1[[#This Row],[SKU]],'[1]All Skus'!$A:$AJ,5,FALSE)),""))</f>
        <v>AT690091</v>
      </c>
      <c r="E280" s="15">
        <f>(IF((VLOOKUP(Table1[[#This Row],[SKU]],'[1]All Skus'!$A:$AJ,2,FALSE))="AKG",(VLOOKUP(Table1[[#This Row],[SKU]],'[1]All Skus'!$A:$AJ,6,FALSE)),""))</f>
        <v>0</v>
      </c>
      <c r="F280" s="15">
        <f>(IF((VLOOKUP(Table1[[#This Row],[SKU]],'[1]All Skus'!$A:$AJ,2,FALSE))="AKG",(VLOOKUP(Table1[[#This Row],[SKU]],'[1]All Skus'!$A:$AJ,7,FALSE)),""))</f>
        <v>0</v>
      </c>
      <c r="G280" s="16" t="str">
        <f>(IF((VLOOKUP(Table1[[#This Row],[SKU]],'[1]All Skus'!$A:$AJ,2,FALSE))="AKG",(VLOOKUP(Table1[[#This Row],[SKU]],'[1]All Skus'!$A:$AJ,8,FALSE)),""))</f>
        <v>Microphone Head</v>
      </c>
      <c r="H280" s="17" t="str">
        <f>(IF((VLOOKUP(Table1[[#This Row],[SKU]],'[1]All Skus'!$A:$AJ,2,FALSE))="AKG",(VLOOKUP(Table1[[#This Row],[SKU]],'[1]All Skus'!$A:$AJ,9,FALSE)),""))</f>
        <v>Microphone head with C5 acoustic</v>
      </c>
      <c r="I280" s="18">
        <f>(IF((VLOOKUP(Table1[[#This Row],[SKU]],'[1]All Skus'!$A:$AJ,2,FALSE))="AKG",(VLOOKUP(Table1[[#This Row],[SKU]],'[1]All Skus'!$A:$AJ,10,FALSE)),""))</f>
        <v>302.7</v>
      </c>
      <c r="J280" s="19">
        <f>(IF((VLOOKUP(Table1[[#This Row],[SKU]],'[1]All Skus'!$A:$AJ,2,FALSE))="AKG",(VLOOKUP(Table1[[#This Row],[SKU]],'[1]All Skus'!$A:$AJ,22,FALSE)),""))</f>
        <v>6.8</v>
      </c>
      <c r="K280" s="19" t="str">
        <f>(IF((VLOOKUP(Table1[[#This Row],[SKU]],'[1]All Skus'!$A:$AJ,2,FALSE))="AKG",(VLOOKUP(Table1[[#This Row],[SKU]],'[1]All Skus'!$A:$AJ,23,FALSE)),""))</f>
        <v>CN</v>
      </c>
      <c r="L280" s="20" t="str">
        <f>HYPERLINK((IF((VLOOKUP(Table1[[#This Row],[SKU]],'[1]All Skus'!$A:$AJ,2,FALSE))="AKG",(VLOOKUP(Table1[[#This Row],[SKU]],'[1]All Skus'!$A:$AJ,24,FALSE)),"")))</f>
        <v>Non Compliant</v>
      </c>
    </row>
    <row r="281" spans="1:12" ht="40.799999999999997" customHeight="1" x14ac:dyDescent="0.3">
      <c r="A281" s="13" t="s">
        <v>290</v>
      </c>
      <c r="B281" s="14" t="str">
        <f>(IF((VLOOKUP(Table1[[#This Row],[SKU]],'[1]All Skus'!$A:$AJ,2,FALSE))="AKG",(VLOOKUP(Table1[[#This Row],[SKU]],'[1]All Skus'!$A:$AJ,3,FALSE)), ""))</f>
        <v>Handheld Vocal Microphone</v>
      </c>
      <c r="C281" s="15" t="str">
        <f>(IF((VLOOKUP(Table1[[#This Row],[SKU]],'[1]All Skus'!$A:$AJ,2,FALSE))="AKG",(VLOOKUP(Table1[[#This Row],[SKU]],'[1]All Skus'!$A:$AJ,4,FALSE)),""))</f>
        <v>C7 WL1</v>
      </c>
      <c r="D281" s="15" t="str">
        <f>(IF((VLOOKUP(Table1[[#This Row],[SKU]],'[1]All Skus'!$A:$AJ,2,FALSE))="AKG",(VLOOKUP(Table1[[#This Row],[SKU]],'[1]All Skus'!$A:$AJ,5,FALSE)),""))</f>
        <v>AT410010</v>
      </c>
      <c r="E281" s="15">
        <f>(IF((VLOOKUP(Table1[[#This Row],[SKU]],'[1]All Skus'!$A:$AJ,2,FALSE))="AKG",(VLOOKUP(Table1[[#This Row],[SKU]],'[1]All Skus'!$A:$AJ,6,FALSE)),""))</f>
        <v>0</v>
      </c>
      <c r="F281" s="15">
        <f>(IF((VLOOKUP(Table1[[#This Row],[SKU]],'[1]All Skus'!$A:$AJ,2,FALSE))="AKG",(VLOOKUP(Table1[[#This Row],[SKU]],'[1]All Skus'!$A:$AJ,7,FALSE)),""))</f>
        <v>0</v>
      </c>
      <c r="G281" s="16" t="str">
        <f>(IF((VLOOKUP(Table1[[#This Row],[SKU]],'[1]All Skus'!$A:$AJ,2,FALSE))="AKG",(VLOOKUP(Table1[[#This Row],[SKU]],'[1]All Skus'!$A:$AJ,8,FALSE)),""))</f>
        <v>Handheld Vocal Microphone</v>
      </c>
      <c r="H281" s="17" t="str">
        <f>(IF((VLOOKUP(Table1[[#This Row],[SKU]],'[1]All Skus'!$A:$AJ,2,FALSE))="AKG",(VLOOKUP(Table1[[#This Row],[SKU]],'[1]All Skus'!$A:$AJ,9,FALSE)),""))</f>
        <v>Microphone head with C7 acoustic for wireless systems DMS800 and WMS4500</v>
      </c>
      <c r="I281" s="18">
        <f>(IF((VLOOKUP(Table1[[#This Row],[SKU]],'[1]All Skus'!$A:$AJ,2,FALSE))="AKG",(VLOOKUP(Table1[[#This Row],[SKU]],'[1]All Skus'!$A:$AJ,10,FALSE)),""))</f>
        <v>373.34</v>
      </c>
      <c r="J281" s="19">
        <f>(IF((VLOOKUP(Table1[[#This Row],[SKU]],'[1]All Skus'!$A:$AJ,2,FALSE))="AKG",(VLOOKUP(Table1[[#This Row],[SKU]],'[1]All Skus'!$A:$AJ,22,FALSE)),""))</f>
        <v>3.2</v>
      </c>
      <c r="K281" s="19" t="str">
        <f>(IF((VLOOKUP(Table1[[#This Row],[SKU]],'[1]All Skus'!$A:$AJ,2,FALSE))="AKG",(VLOOKUP(Table1[[#This Row],[SKU]],'[1]All Skus'!$A:$AJ,23,FALSE)),""))</f>
        <v>CN</v>
      </c>
      <c r="L281" s="20" t="str">
        <f>HYPERLINK((IF((VLOOKUP(Table1[[#This Row],[SKU]],'[1]All Skus'!$A:$AJ,2,FALSE))="AKG",(VLOOKUP(Table1[[#This Row],[SKU]],'[1]All Skus'!$A:$AJ,24,FALSE)),"")))</f>
        <v>Non Compliant</v>
      </c>
    </row>
    <row r="282" spans="1:12" ht="40.799999999999997" customHeight="1" x14ac:dyDescent="0.3">
      <c r="A282" s="13" t="s">
        <v>291</v>
      </c>
      <c r="B282" s="14" t="str">
        <f>(IF((VLOOKUP(Table1[[#This Row],[SKU]],'[1]All Skus'!$A:$AJ,2,FALSE))="AKG",(VLOOKUP(Table1[[#This Row],[SKU]],'[1]All Skus'!$A:$AJ,3,FALSE)), ""))</f>
        <v>Wireless Mics</v>
      </c>
      <c r="C282" s="15" t="str">
        <f>(IF((VLOOKUP(Table1[[#This Row],[SKU]],'[1]All Skus'!$A:$AJ,2,FALSE))="AKG",(VLOOKUP(Table1[[#This Row],[SKU]],'[1]All Skus'!$A:$AJ,4,FALSE)),""))</f>
        <v>D7 WL1</v>
      </c>
      <c r="D282" s="15" t="str">
        <f>(IF((VLOOKUP(Table1[[#This Row],[SKU]],'[1]All Skus'!$A:$AJ,2,FALSE))="AKG",(VLOOKUP(Table1[[#This Row],[SKU]],'[1]All Skus'!$A:$AJ,5,FALSE)),""))</f>
        <v>AT690091</v>
      </c>
      <c r="E282" s="15">
        <f>(IF((VLOOKUP(Table1[[#This Row],[SKU]],'[1]All Skus'!$A:$AJ,2,FALSE))="AKG",(VLOOKUP(Table1[[#This Row],[SKU]],'[1]All Skus'!$A:$AJ,6,FALSE)),""))</f>
        <v>0</v>
      </c>
      <c r="F282" s="15">
        <f>(IF((VLOOKUP(Table1[[#This Row],[SKU]],'[1]All Skus'!$A:$AJ,2,FALSE))="AKG",(VLOOKUP(Table1[[#This Row],[SKU]],'[1]All Skus'!$A:$AJ,7,FALSE)),""))</f>
        <v>0</v>
      </c>
      <c r="G282" s="16" t="str">
        <f>(IF((VLOOKUP(Table1[[#This Row],[SKU]],'[1]All Skus'!$A:$AJ,2,FALSE))="AKG",(VLOOKUP(Table1[[#This Row],[SKU]],'[1]All Skus'!$A:$AJ,8,FALSE)),""))</f>
        <v>Microphone Head</v>
      </c>
      <c r="H282" s="17" t="str">
        <f>(IF((VLOOKUP(Table1[[#This Row],[SKU]],'[1]All Skus'!$A:$AJ,2,FALSE))="AKG",(VLOOKUP(Table1[[#This Row],[SKU]],'[1]All Skus'!$A:$AJ,9,FALSE)),""))</f>
        <v>Microphone head with D7 acoustic</v>
      </c>
      <c r="I282" s="18">
        <f>(IF((VLOOKUP(Table1[[#This Row],[SKU]],'[1]All Skus'!$A:$AJ,2,FALSE))="AKG",(VLOOKUP(Table1[[#This Row],[SKU]],'[1]All Skus'!$A:$AJ,10,FALSE)),""))</f>
        <v>302.7</v>
      </c>
      <c r="J282" s="19">
        <f>(IF((VLOOKUP(Table1[[#This Row],[SKU]],'[1]All Skus'!$A:$AJ,2,FALSE))="AKG",(VLOOKUP(Table1[[#This Row],[SKU]],'[1]All Skus'!$A:$AJ,22,FALSE)),""))</f>
        <v>5.2</v>
      </c>
      <c r="K282" s="19" t="str">
        <f>(IF((VLOOKUP(Table1[[#This Row],[SKU]],'[1]All Skus'!$A:$AJ,2,FALSE))="AKG",(VLOOKUP(Table1[[#This Row],[SKU]],'[1]All Skus'!$A:$AJ,23,FALSE)),""))</f>
        <v>CN</v>
      </c>
      <c r="L282" s="20" t="str">
        <f>HYPERLINK((IF((VLOOKUP(Table1[[#This Row],[SKU]],'[1]All Skus'!$A:$AJ,2,FALSE))="AKG",(VLOOKUP(Table1[[#This Row],[SKU]],'[1]All Skus'!$A:$AJ,24,FALSE)),"")))</f>
        <v>Non Compliant</v>
      </c>
    </row>
    <row r="283" spans="1:12" ht="40.799999999999997" customHeight="1" x14ac:dyDescent="0.3">
      <c r="A283" s="13" t="s">
        <v>292</v>
      </c>
      <c r="B283" s="14" t="str">
        <f>(IF((VLOOKUP(Table1[[#This Row],[SKU]],'[1]All Skus'!$A:$AJ,2,FALSE))="AKG",(VLOOKUP(Table1[[#This Row],[SKU]],'[1]All Skus'!$A:$AJ,3,FALSE)), ""))</f>
        <v xml:space="preserve">Handheld Vocal Microphone </v>
      </c>
      <c r="C283" s="15" t="str">
        <f>(IF((VLOOKUP(Table1[[#This Row],[SKU]],'[1]All Skus'!$A:$AJ,2,FALSE))="AKG",(VLOOKUP(Table1[[#This Row],[SKU]],'[1]All Skus'!$A:$AJ,4,FALSE)),""))</f>
        <v>C636 WL1</v>
      </c>
      <c r="D283" s="15" t="str">
        <f>(IF((VLOOKUP(Table1[[#This Row],[SKU]],'[1]All Skus'!$A:$AJ,2,FALSE))="AKG",(VLOOKUP(Table1[[#This Row],[SKU]],'[1]All Skus'!$A:$AJ,5,FALSE)),""))</f>
        <v>AT410010</v>
      </c>
      <c r="E283" s="15">
        <f>(IF((VLOOKUP(Table1[[#This Row],[SKU]],'[1]All Skus'!$A:$AJ,2,FALSE))="AKG",(VLOOKUP(Table1[[#This Row],[SKU]],'[1]All Skus'!$A:$AJ,6,FALSE)),""))</f>
        <v>0</v>
      </c>
      <c r="F283" s="15">
        <f>(IF((VLOOKUP(Table1[[#This Row],[SKU]],'[1]All Skus'!$A:$AJ,2,FALSE))="AKG",(VLOOKUP(Table1[[#This Row],[SKU]],'[1]All Skus'!$A:$AJ,7,FALSE)),""))</f>
        <v>0</v>
      </c>
      <c r="G283" s="16" t="str">
        <f>(IF((VLOOKUP(Table1[[#This Row],[SKU]],'[1]All Skus'!$A:$AJ,2,FALSE))="AKG",(VLOOKUP(Table1[[#This Row],[SKU]],'[1]All Skus'!$A:$AJ,8,FALSE)),""))</f>
        <v>Microphone head</v>
      </c>
      <c r="H283" s="17" t="str">
        <f>(IF((VLOOKUP(Table1[[#This Row],[SKU]],'[1]All Skus'!$A:$AJ,2,FALSE))="AKG",(VLOOKUP(Table1[[#This Row],[SKU]],'[1]All Skus'!$A:$AJ,9,FALSE)),""))</f>
        <v>Microphone head with C636 acoustic for wireless systems DMS800 and WMS4500</v>
      </c>
      <c r="I283" s="18">
        <f>(IF((VLOOKUP(Table1[[#This Row],[SKU]],'[1]All Skus'!$A:$AJ,2,FALSE))="AKG",(VLOOKUP(Table1[[#This Row],[SKU]],'[1]All Skus'!$A:$AJ,10,FALSE)),""))</f>
        <v>743.09</v>
      </c>
      <c r="J283" s="19">
        <f>(IF((VLOOKUP(Table1[[#This Row],[SKU]],'[1]All Skus'!$A:$AJ,2,FALSE))="AKG",(VLOOKUP(Table1[[#This Row],[SKU]],'[1]All Skus'!$A:$AJ,22,FALSE)),""))</f>
        <v>3.2</v>
      </c>
      <c r="K283" s="19" t="str">
        <f>(IF((VLOOKUP(Table1[[#This Row],[SKU]],'[1]All Skus'!$A:$AJ,2,FALSE))="AKG",(VLOOKUP(Table1[[#This Row],[SKU]],'[1]All Skus'!$A:$AJ,23,FALSE)),""))</f>
        <v>CN</v>
      </c>
      <c r="L283" s="20" t="str">
        <f>HYPERLINK((IF((VLOOKUP(Table1[[#This Row],[SKU]],'[1]All Skus'!$A:$AJ,2,FALSE))="AKG",(VLOOKUP(Table1[[#This Row],[SKU]],'[1]All Skus'!$A:$AJ,24,FALSE)),"")))</f>
        <v>Non Compliant</v>
      </c>
    </row>
    <row r="284" spans="1:12" ht="40.799999999999997" customHeight="1" x14ac:dyDescent="0.3">
      <c r="A284" s="13" t="s">
        <v>293</v>
      </c>
      <c r="B284" s="14" t="str">
        <f>(IF((VLOOKUP(Table1[[#This Row],[SKU]],'[1]All Skus'!$A:$AJ,2,FALSE))="AKG",(VLOOKUP(Table1[[#This Row],[SKU]],'[1]All Skus'!$A:$AJ,3,FALSE)), ""))</f>
        <v>Wireless Mics</v>
      </c>
      <c r="C284" s="15" t="str">
        <f>(IF((VLOOKUP(Table1[[#This Row],[SKU]],'[1]All Skus'!$A:$AJ,2,FALSE))="AKG",(VLOOKUP(Table1[[#This Row],[SKU]],'[1]All Skus'!$A:$AJ,4,FALSE)),""))</f>
        <v>DMS800 WLMA-US</v>
      </c>
      <c r="D284" s="15">
        <f>(IF((VLOOKUP(Table1[[#This Row],[SKU]],'[1]All Skus'!$A:$AJ,2,FALSE))="AKG",(VLOOKUP(Table1[[#This Row],[SKU]],'[1]All Skus'!$A:$AJ,5,FALSE)),""))</f>
        <v>0</v>
      </c>
      <c r="E284" s="15">
        <f>(IF((VLOOKUP(Table1[[#This Row],[SKU]],'[1]All Skus'!$A:$AJ,2,FALSE))="AKG",(VLOOKUP(Table1[[#This Row],[SKU]],'[1]All Skus'!$A:$AJ,6,FALSE)),""))</f>
        <v>0</v>
      </c>
      <c r="F284" s="15">
        <f>(IF((VLOOKUP(Table1[[#This Row],[SKU]],'[1]All Skus'!$A:$AJ,2,FALSE))="AKG",(VLOOKUP(Table1[[#This Row],[SKU]],'[1]All Skus'!$A:$AJ,7,FALSE)),""))</f>
        <v>0</v>
      </c>
      <c r="G284" s="16" t="str">
        <f>(IF((VLOOKUP(Table1[[#This Row],[SKU]],'[1]All Skus'!$A:$AJ,2,FALSE))="AKG",(VLOOKUP(Table1[[#This Row],[SKU]],'[1]All Skus'!$A:$AJ,8,FALSE)),""))</f>
        <v>Digital Microphone System</v>
      </c>
      <c r="H284" s="17" t="str">
        <f>(IF((VLOOKUP(Table1[[#This Row],[SKU]],'[1]All Skus'!$A:$AJ,2,FALSE))="AKG",(VLOOKUP(Table1[[#This Row],[SKU]],'[1]All Skus'!$A:$AJ,9,FALSE)),""))</f>
        <v>Wireless microphone adapter for SHURE wireless microphone heads</v>
      </c>
      <c r="I284" s="18">
        <f>(IF((VLOOKUP(Table1[[#This Row],[SKU]],'[1]All Skus'!$A:$AJ,2,FALSE))="AKG",(VLOOKUP(Table1[[#This Row],[SKU]],'[1]All Skus'!$A:$AJ,10,FALSE)),""))</f>
        <v>143.30000000000001</v>
      </c>
      <c r="J284" s="19">
        <f>(IF((VLOOKUP(Table1[[#This Row],[SKU]],'[1]All Skus'!$A:$AJ,2,FALSE))="AKG",(VLOOKUP(Table1[[#This Row],[SKU]],'[1]All Skus'!$A:$AJ,22,FALSE)),""))</f>
        <v>0</v>
      </c>
      <c r="K284" s="19" t="str">
        <f>(IF((VLOOKUP(Table1[[#This Row],[SKU]],'[1]All Skus'!$A:$AJ,2,FALSE))="AKG",(VLOOKUP(Table1[[#This Row],[SKU]],'[1]All Skus'!$A:$AJ,23,FALSE)),""))</f>
        <v>HU</v>
      </c>
      <c r="L284" s="20" t="str">
        <f>HYPERLINK((IF((VLOOKUP(Table1[[#This Row],[SKU]],'[1]All Skus'!$A:$AJ,2,FALSE))="AKG",(VLOOKUP(Table1[[#This Row],[SKU]],'[1]All Skus'!$A:$AJ,24,FALSE)),"")))</f>
        <v>Compliant</v>
      </c>
    </row>
    <row r="285" spans="1:12" ht="40.799999999999997" customHeight="1" x14ac:dyDescent="0.3">
      <c r="A285" s="13" t="s">
        <v>294</v>
      </c>
      <c r="B285" s="14" t="str">
        <f>(IF((VLOOKUP(Table1[[#This Row],[SKU]],'[1]All Skus'!$A:$AJ,2,FALSE))="AKG",(VLOOKUP(Table1[[#This Row],[SKU]],'[1]All Skus'!$A:$AJ,3,FALSE)), ""))</f>
        <v>Accessories</v>
      </c>
      <c r="C285" s="15" t="str">
        <f>(IF((VLOOKUP(Table1[[#This Row],[SKU]],'[1]All Skus'!$A:$AJ,2,FALSE))="AKG",(VLOOKUP(Table1[[#This Row],[SKU]],'[1]All Skus'!$A:$AJ,4,FALSE)),""))</f>
        <v>APS4/NONE ANTENNA POWER SPLITTER</v>
      </c>
      <c r="D285" s="15" t="str">
        <f>(IF((VLOOKUP(Table1[[#This Row],[SKU]],'[1]All Skus'!$A:$AJ,2,FALSE))="AKG",(VLOOKUP(Table1[[#This Row],[SKU]],'[1]All Skus'!$A:$AJ,5,FALSE)),""))</f>
        <v>AT110020</v>
      </c>
      <c r="E285" s="15">
        <f>(IF((VLOOKUP(Table1[[#This Row],[SKU]],'[1]All Skus'!$A:$AJ,2,FALSE))="AKG",(VLOOKUP(Table1[[#This Row],[SKU]],'[1]All Skus'!$A:$AJ,6,FALSE)),""))</f>
        <v>0</v>
      </c>
      <c r="F285" s="15">
        <f>(IF((VLOOKUP(Table1[[#This Row],[SKU]],'[1]All Skus'!$A:$AJ,2,FALSE))="AKG",(VLOOKUP(Table1[[#This Row],[SKU]],'[1]All Skus'!$A:$AJ,7,FALSE)),""))</f>
        <v>0</v>
      </c>
      <c r="G285" s="16" t="str">
        <f>(IF((VLOOKUP(Table1[[#This Row],[SKU]],'[1]All Skus'!$A:$AJ,2,FALSE))="AKG",(VLOOKUP(Table1[[#This Row],[SKU]],'[1]All Skus'!$A:$AJ,8,FALSE)),""))</f>
        <v>APS4/NONE ANTENNA POWER SPLITTER</v>
      </c>
      <c r="H285" s="17" t="str">
        <f>(IF((VLOOKUP(Table1[[#This Row],[SKU]],'[1]All Skus'!$A:$AJ,2,FALSE))="AKG",(VLOOKUP(Table1[[#This Row],[SKU]],'[1]All Skus'!$A:$AJ,9,FALSE)),""))</f>
        <v>APS4/NONE ANTENNA POWER SPLITTER</v>
      </c>
      <c r="I285" s="18">
        <f>(IF((VLOOKUP(Table1[[#This Row],[SKU]],'[1]All Skus'!$A:$AJ,2,FALSE))="AKG",(VLOOKUP(Table1[[#This Row],[SKU]],'[1]All Skus'!$A:$AJ,10,FALSE)),""))</f>
        <v>927.77579999999989</v>
      </c>
      <c r="J285" s="19">
        <f>(IF((VLOOKUP(Table1[[#This Row],[SKU]],'[1]All Skus'!$A:$AJ,2,FALSE))="AKG",(VLOOKUP(Table1[[#This Row],[SKU]],'[1]All Skus'!$A:$AJ,22,FALSE)),""))</f>
        <v>0</v>
      </c>
      <c r="K285" s="19" t="str">
        <f>(IF((VLOOKUP(Table1[[#This Row],[SKU]],'[1]All Skus'!$A:$AJ,2,FALSE))="AKG",(VLOOKUP(Table1[[#This Row],[SKU]],'[1]All Skus'!$A:$AJ,23,FALSE)),""))</f>
        <v>CN</v>
      </c>
      <c r="L285" s="20" t="str">
        <f>HYPERLINK((IF((VLOOKUP(Table1[[#This Row],[SKU]],'[1]All Skus'!$A:$AJ,2,FALSE))="AKG",(VLOOKUP(Table1[[#This Row],[SKU]],'[1]All Skus'!$A:$AJ,24,FALSE)),"")))</f>
        <v>Non Compliant</v>
      </c>
    </row>
    <row r="286" spans="1:12" ht="40.799999999999997" customHeight="1" x14ac:dyDescent="0.3">
      <c r="A286" s="13" t="s">
        <v>295</v>
      </c>
      <c r="B286" s="14" t="str">
        <f>(IF((VLOOKUP(Table1[[#This Row],[SKU]],'[1]All Skus'!$A:$AJ,2,FALSE))="AKG",(VLOOKUP(Table1[[#This Row],[SKU]],'[1]All Skus'!$A:$AJ,3,FALSE)), ""))</f>
        <v>Accessories</v>
      </c>
      <c r="C286" s="15" t="str">
        <f>(IF((VLOOKUP(Table1[[#This Row],[SKU]],'[1]All Skus'!$A:$AJ,2,FALSE))="AKG",(VLOOKUP(Table1[[#This Row],[SKU]],'[1]All Skus'!$A:$AJ,4,FALSE)),""))</f>
        <v xml:space="preserve">APS4 EU/US/UK/AU ANTENNA POWER SPLITTER </v>
      </c>
      <c r="D286" s="15" t="str">
        <f>(IF((VLOOKUP(Table1[[#This Row],[SKU]],'[1]All Skus'!$A:$AJ,2,FALSE))="AKG",(VLOOKUP(Table1[[#This Row],[SKU]],'[1]All Skus'!$A:$AJ,5,FALSE)),""))</f>
        <v>AT690092</v>
      </c>
      <c r="E286" s="15">
        <f>(IF((VLOOKUP(Table1[[#This Row],[SKU]],'[1]All Skus'!$A:$AJ,2,FALSE))="AKG",(VLOOKUP(Table1[[#This Row],[SKU]],'[1]All Skus'!$A:$AJ,6,FALSE)),""))</f>
        <v>0</v>
      </c>
      <c r="F286" s="15">
        <f>(IF((VLOOKUP(Table1[[#This Row],[SKU]],'[1]All Skus'!$A:$AJ,2,FALSE))="AKG",(VLOOKUP(Table1[[#This Row],[SKU]],'[1]All Skus'!$A:$AJ,7,FALSE)),""))</f>
        <v>0</v>
      </c>
      <c r="G286" s="16" t="str">
        <f>(IF((VLOOKUP(Table1[[#This Row],[SKU]],'[1]All Skus'!$A:$AJ,2,FALSE))="AKG",(VLOOKUP(Table1[[#This Row],[SKU]],'[1]All Skus'!$A:$AJ,8,FALSE)),""))</f>
        <v xml:space="preserve">APS4 EU/US/UK/AU ANTENNA POWER SPLITTER </v>
      </c>
      <c r="H286" s="17" t="str">
        <f>(IF((VLOOKUP(Table1[[#This Row],[SKU]],'[1]All Skus'!$A:$AJ,2,FALSE))="AKG",(VLOOKUP(Table1[[#This Row],[SKU]],'[1]All Skus'!$A:$AJ,9,FALSE)),""))</f>
        <v xml:space="preserve">APS4 EU/US/UK/AU ANTENNA POWER SPLITTER </v>
      </c>
      <c r="I286" s="18">
        <f>(IF((VLOOKUP(Table1[[#This Row],[SKU]],'[1]All Skus'!$A:$AJ,2,FALSE))="AKG",(VLOOKUP(Table1[[#This Row],[SKU]],'[1]All Skus'!$A:$AJ,10,FALSE)),""))</f>
        <v>1169.0662499999999</v>
      </c>
      <c r="J286" s="19">
        <f>(IF((VLOOKUP(Table1[[#This Row],[SKU]],'[1]All Skus'!$A:$AJ,2,FALSE))="AKG",(VLOOKUP(Table1[[#This Row],[SKU]],'[1]All Skus'!$A:$AJ,22,FALSE)),""))</f>
        <v>0</v>
      </c>
      <c r="K286" s="19" t="str">
        <f>(IF((VLOOKUP(Table1[[#This Row],[SKU]],'[1]All Skus'!$A:$AJ,2,FALSE))="AKG",(VLOOKUP(Table1[[#This Row],[SKU]],'[1]All Skus'!$A:$AJ,23,FALSE)),""))</f>
        <v>CN</v>
      </c>
      <c r="L286" s="20" t="str">
        <f>HYPERLINK((IF((VLOOKUP(Table1[[#This Row],[SKU]],'[1]All Skus'!$A:$AJ,2,FALSE))="AKG",(VLOOKUP(Table1[[#This Row],[SKU]],'[1]All Skus'!$A:$AJ,24,FALSE)),"")))</f>
        <v>Non Compliant</v>
      </c>
    </row>
    <row r="287" spans="1:12" ht="40.799999999999997" customHeight="1" x14ac:dyDescent="0.3">
      <c r="A287" s="13" t="s">
        <v>296</v>
      </c>
      <c r="B287" s="14" t="str">
        <f>(IF((VLOOKUP(Table1[[#This Row],[SKU]],'[1]All Skus'!$A:$AJ,2,FALSE))="AKG",(VLOOKUP(Table1[[#This Row],[SKU]],'[1]All Skus'!$A:$AJ,3,FALSE)), ""))</f>
        <v>Wireless Mics</v>
      </c>
      <c r="C287" s="15" t="str">
        <f>(IF((VLOOKUP(Table1[[#This Row],[SKU]],'[1]All Skus'!$A:$AJ,2,FALSE))="AKG",(VLOOKUP(Table1[[#This Row],[SKU]],'[1]All Skus'!$A:$AJ,4,FALSE)),""))</f>
        <v>RA4000/EW ANTENNA</v>
      </c>
      <c r="D287" s="15">
        <f>(IF((VLOOKUP(Table1[[#This Row],[SKU]],'[1]All Skus'!$A:$AJ,2,FALSE))="AKG",(VLOOKUP(Table1[[#This Row],[SKU]],'[1]All Skus'!$A:$AJ,5,FALSE)),""))</f>
        <v>83200201</v>
      </c>
      <c r="E287" s="15">
        <f>(IF((VLOOKUP(Table1[[#This Row],[SKU]],'[1]All Skus'!$A:$AJ,2,FALSE))="AKG",(VLOOKUP(Table1[[#This Row],[SKU]],'[1]All Skus'!$A:$AJ,6,FALSE)),""))</f>
        <v>0</v>
      </c>
      <c r="F287" s="15">
        <f>(IF((VLOOKUP(Table1[[#This Row],[SKU]],'[1]All Skus'!$A:$AJ,2,FALSE))="AKG",(VLOOKUP(Table1[[#This Row],[SKU]],'[1]All Skus'!$A:$AJ,7,FALSE)),""))</f>
        <v>0</v>
      </c>
      <c r="G287" s="16" t="str">
        <f>(IF((VLOOKUP(Table1[[#This Row],[SKU]],'[1]All Skus'!$A:$AJ,2,FALSE))="AKG",(VLOOKUP(Table1[[#This Row],[SKU]],'[1]All Skus'!$A:$AJ,8,FALSE)),""))</f>
        <v>Remote Antenna, Omni directional, Dipole Passive Diversity System Receiver</v>
      </c>
      <c r="H287" s="17" t="str">
        <f>(IF((VLOOKUP(Table1[[#This Row],[SKU]],'[1]All Skus'!$A:$AJ,2,FALSE))="AKG",(VLOOKUP(Table1[[#This Row],[SKU]],'[1]All Skus'!$A:$AJ,9,FALSE)),""))</f>
        <v>Remote Antenna, Omni directional, Dipole Passive Diversity System Receiver</v>
      </c>
      <c r="I287" s="18">
        <f>(IF((VLOOKUP(Table1[[#This Row],[SKU]],'[1]All Skus'!$A:$AJ,2,FALSE))="AKG",(VLOOKUP(Table1[[#This Row],[SKU]],'[1]All Skus'!$A:$AJ,10,FALSE)),""))</f>
        <v>286.57</v>
      </c>
      <c r="J287" s="19">
        <f>(IF((VLOOKUP(Table1[[#This Row],[SKU]],'[1]All Skus'!$A:$AJ,2,FALSE))="AKG",(VLOOKUP(Table1[[#This Row],[SKU]],'[1]All Skus'!$A:$AJ,22,FALSE)),""))</f>
        <v>0</v>
      </c>
      <c r="K287" s="19" t="str">
        <f>(IF((VLOOKUP(Table1[[#This Row],[SKU]],'[1]All Skus'!$A:$AJ,2,FALSE))="AKG",(VLOOKUP(Table1[[#This Row],[SKU]],'[1]All Skus'!$A:$AJ,23,FALSE)),""))</f>
        <v>CN</v>
      </c>
      <c r="L287" s="20" t="str">
        <f>HYPERLINK((IF((VLOOKUP(Table1[[#This Row],[SKU]],'[1]All Skus'!$A:$AJ,2,FALSE))="AKG",(VLOOKUP(Table1[[#This Row],[SKU]],'[1]All Skus'!$A:$AJ,24,FALSE)),"")))</f>
        <v/>
      </c>
    </row>
    <row r="288" spans="1:12" ht="40.799999999999997" customHeight="1" x14ac:dyDescent="0.3">
      <c r="A288" s="13" t="s">
        <v>297</v>
      </c>
      <c r="B288" s="14" t="str">
        <f>(IF((VLOOKUP(Table1[[#This Row],[SKU]],'[1]All Skus'!$A:$AJ,2,FALSE))="AKG",(VLOOKUP(Table1[[#This Row],[SKU]],'[1]All Skus'!$A:$AJ,3,FALSE)), ""))</f>
        <v>Accessories</v>
      </c>
      <c r="C288" s="15" t="str">
        <f>(IF((VLOOKUP(Table1[[#This Row],[SKU]],'[1]All Skus'!$A:$AJ,2,FALSE))="AKG",(VLOOKUP(Table1[[#This Row],[SKU]],'[1]All Skus'!$A:$AJ,4,FALSE)),""))</f>
        <v>RA4000B/EW ANTENNA</v>
      </c>
      <c r="D288" s="15" t="str">
        <f>(IF((VLOOKUP(Table1[[#This Row],[SKU]],'[1]All Skus'!$A:$AJ,2,FALSE))="AKG",(VLOOKUP(Table1[[#This Row],[SKU]],'[1]All Skus'!$A:$AJ,5,FALSE)),""))</f>
        <v>AT690092</v>
      </c>
      <c r="E288" s="15">
        <f>(IF((VLOOKUP(Table1[[#This Row],[SKU]],'[1]All Skus'!$A:$AJ,2,FALSE))="AKG",(VLOOKUP(Table1[[#This Row],[SKU]],'[1]All Skus'!$A:$AJ,6,FALSE)),""))</f>
        <v>0</v>
      </c>
      <c r="F288" s="15">
        <f>(IF((VLOOKUP(Table1[[#This Row],[SKU]],'[1]All Skus'!$A:$AJ,2,FALSE))="AKG",(VLOOKUP(Table1[[#This Row],[SKU]],'[1]All Skus'!$A:$AJ,7,FALSE)),""))</f>
        <v>0</v>
      </c>
      <c r="G288" s="16" t="str">
        <f>(IF((VLOOKUP(Table1[[#This Row],[SKU]],'[1]All Skus'!$A:$AJ,2,FALSE))="AKG",(VLOOKUP(Table1[[#This Row],[SKU]],'[1]All Skus'!$A:$AJ,8,FALSE)),""))</f>
        <v>Antenna</v>
      </c>
      <c r="H288" s="17" t="str">
        <f>(IF((VLOOKUP(Table1[[#This Row],[SKU]],'[1]All Skus'!$A:$AJ,2,FALSE))="AKG",(VLOOKUP(Table1[[#This Row],[SKU]],'[1]All Skus'!$A:$AJ,9,FALSE)),""))</f>
        <v>RA4000B/EW ANTENNA</v>
      </c>
      <c r="I288" s="18">
        <f>(IF((VLOOKUP(Table1[[#This Row],[SKU]],'[1]All Skus'!$A:$AJ,2,FALSE))="AKG",(VLOOKUP(Table1[[#This Row],[SKU]],'[1]All Skus'!$A:$AJ,10,FALSE)),""))</f>
        <v>283</v>
      </c>
      <c r="J288" s="19">
        <f>(IF((VLOOKUP(Table1[[#This Row],[SKU]],'[1]All Skus'!$A:$AJ,2,FALSE))="AKG",(VLOOKUP(Table1[[#This Row],[SKU]],'[1]All Skus'!$A:$AJ,22,FALSE)),""))</f>
        <v>0</v>
      </c>
      <c r="K288" s="19" t="str">
        <f>(IF((VLOOKUP(Table1[[#This Row],[SKU]],'[1]All Skus'!$A:$AJ,2,FALSE))="AKG",(VLOOKUP(Table1[[#This Row],[SKU]],'[1]All Skus'!$A:$AJ,23,FALSE)),""))</f>
        <v>CN</v>
      </c>
      <c r="L288" s="20" t="str">
        <f>HYPERLINK((IF((VLOOKUP(Table1[[#This Row],[SKU]],'[1]All Skus'!$A:$AJ,2,FALSE))="AKG",(VLOOKUP(Table1[[#This Row],[SKU]],'[1]All Skus'!$A:$AJ,24,FALSE)),"")))</f>
        <v>Non Compliant</v>
      </c>
    </row>
    <row r="289" spans="1:12" ht="40.799999999999997" customHeight="1" x14ac:dyDescent="0.3">
      <c r="A289" s="13" t="s">
        <v>298</v>
      </c>
      <c r="B289" s="14" t="str">
        <f>(IF((VLOOKUP(Table1[[#This Row],[SKU]],'[1]All Skus'!$A:$AJ,2,FALSE))="AKG",(VLOOKUP(Table1[[#This Row],[SKU]],'[1]All Skus'!$A:$AJ,3,FALSE)), ""))</f>
        <v>Accessories</v>
      </c>
      <c r="C289" s="15" t="str">
        <f>(IF((VLOOKUP(Table1[[#This Row],[SKU]],'[1]All Skus'!$A:$AJ,2,FALSE))="AKG",(VLOOKUP(Table1[[#This Row],[SKU]],'[1]All Skus'!$A:$AJ,4,FALSE)),""))</f>
        <v>SRA2 EW ANTENNA</v>
      </c>
      <c r="D289" s="15" t="str">
        <f>(IF((VLOOKUP(Table1[[#This Row],[SKU]],'[1]All Skus'!$A:$AJ,2,FALSE))="AKG",(VLOOKUP(Table1[[#This Row],[SKU]],'[1]All Skus'!$A:$AJ,5,FALSE)),""))</f>
        <v>AT690091</v>
      </c>
      <c r="E289" s="15">
        <f>(IF((VLOOKUP(Table1[[#This Row],[SKU]],'[1]All Skus'!$A:$AJ,2,FALSE))="AKG",(VLOOKUP(Table1[[#This Row],[SKU]],'[1]All Skus'!$A:$AJ,6,FALSE)),""))</f>
        <v>0</v>
      </c>
      <c r="F289" s="15">
        <f>(IF((VLOOKUP(Table1[[#This Row],[SKU]],'[1]All Skus'!$A:$AJ,2,FALSE))="AKG",(VLOOKUP(Table1[[#This Row],[SKU]],'[1]All Skus'!$A:$AJ,7,FALSE)),""))</f>
        <v>0</v>
      </c>
      <c r="G289" s="16" t="str">
        <f>(IF((VLOOKUP(Table1[[#This Row],[SKU]],'[1]All Skus'!$A:$AJ,2,FALSE))="AKG",(VLOOKUP(Table1[[#This Row],[SKU]],'[1]All Skus'!$A:$AJ,8,FALSE)),""))</f>
        <v>Antenna</v>
      </c>
      <c r="H289" s="17" t="str">
        <f>(IF((VLOOKUP(Table1[[#This Row],[SKU]],'[1]All Skus'!$A:$AJ,2,FALSE))="AKG",(VLOOKUP(Table1[[#This Row],[SKU]],'[1]All Skus'!$A:$AJ,9,FALSE)),""))</f>
        <v>SRA2 EW ANTENNA</v>
      </c>
      <c r="I289" s="18">
        <f>(IF((VLOOKUP(Table1[[#This Row],[SKU]],'[1]All Skus'!$A:$AJ,2,FALSE))="AKG",(VLOOKUP(Table1[[#This Row],[SKU]],'[1]All Skus'!$A:$AJ,10,FALSE)),""))</f>
        <v>571</v>
      </c>
      <c r="J289" s="19">
        <f>(IF((VLOOKUP(Table1[[#This Row],[SKU]],'[1]All Skus'!$A:$AJ,2,FALSE))="AKG",(VLOOKUP(Table1[[#This Row],[SKU]],'[1]All Skus'!$A:$AJ,22,FALSE)),""))</f>
        <v>0</v>
      </c>
      <c r="K289" s="19" t="str">
        <f>(IF((VLOOKUP(Table1[[#This Row],[SKU]],'[1]All Skus'!$A:$AJ,2,FALSE))="AKG",(VLOOKUP(Table1[[#This Row],[SKU]],'[1]All Skus'!$A:$AJ,23,FALSE)),""))</f>
        <v>CN</v>
      </c>
      <c r="L289" s="20" t="str">
        <f>HYPERLINK((IF((VLOOKUP(Table1[[#This Row],[SKU]],'[1]All Skus'!$A:$AJ,2,FALSE))="AKG",(VLOOKUP(Table1[[#This Row],[SKU]],'[1]All Skus'!$A:$AJ,24,FALSE)),"")))</f>
        <v>Non Compliant</v>
      </c>
    </row>
    <row r="290" spans="1:12" ht="40.799999999999997" customHeight="1" x14ac:dyDescent="0.3">
      <c r="A290" s="13" t="s">
        <v>299</v>
      </c>
      <c r="B290" s="14" t="str">
        <f>(IF((VLOOKUP(Table1[[#This Row],[SKU]],'[1]All Skus'!$A:$AJ,2,FALSE))="AKG",(VLOOKUP(Table1[[#This Row],[SKU]],'[1]All Skus'!$A:$AJ,3,FALSE)), ""))</f>
        <v>Accessories</v>
      </c>
      <c r="C290" s="15" t="str">
        <f>(IF((VLOOKUP(Table1[[#This Row],[SKU]],'[1]All Skus'!$A:$AJ,2,FALSE))="AKG",(VLOOKUP(Table1[[#This Row],[SKU]],'[1]All Skus'!$A:$AJ,4,FALSE)),""))</f>
        <v>SRA2B/EW ANTENNA</v>
      </c>
      <c r="D290" s="15" t="str">
        <f>(IF((VLOOKUP(Table1[[#This Row],[SKU]],'[1]All Skus'!$A:$AJ,2,FALSE))="AKG",(VLOOKUP(Table1[[#This Row],[SKU]],'[1]All Skus'!$A:$AJ,5,FALSE)),""))</f>
        <v>AT690092</v>
      </c>
      <c r="E290" s="15">
        <f>(IF((VLOOKUP(Table1[[#This Row],[SKU]],'[1]All Skus'!$A:$AJ,2,FALSE))="AKG",(VLOOKUP(Table1[[#This Row],[SKU]],'[1]All Skus'!$A:$AJ,6,FALSE)),""))</f>
        <v>0</v>
      </c>
      <c r="F290" s="15">
        <f>(IF((VLOOKUP(Table1[[#This Row],[SKU]],'[1]All Skus'!$A:$AJ,2,FALSE))="AKG",(VLOOKUP(Table1[[#This Row],[SKU]],'[1]All Skus'!$A:$AJ,7,FALSE)),""))</f>
        <v>0</v>
      </c>
      <c r="G290" s="16" t="str">
        <f>(IF((VLOOKUP(Table1[[#This Row],[SKU]],'[1]All Skus'!$A:$AJ,2,FALSE))="AKG",(VLOOKUP(Table1[[#This Row],[SKU]],'[1]All Skus'!$A:$AJ,8,FALSE)),""))</f>
        <v>Antenna</v>
      </c>
      <c r="H290" s="17" t="str">
        <f>(IF((VLOOKUP(Table1[[#This Row],[SKU]],'[1]All Skus'!$A:$AJ,2,FALSE))="AKG",(VLOOKUP(Table1[[#This Row],[SKU]],'[1]All Skus'!$A:$AJ,9,FALSE)),""))</f>
        <v>SRA2B/EW ANTENNA</v>
      </c>
      <c r="I290" s="18">
        <f>(IF((VLOOKUP(Table1[[#This Row],[SKU]],'[1]All Skus'!$A:$AJ,2,FALSE))="AKG",(VLOOKUP(Table1[[#This Row],[SKU]],'[1]All Skus'!$A:$AJ,10,FALSE)),""))</f>
        <v>0</v>
      </c>
      <c r="J290" s="19">
        <f>(IF((VLOOKUP(Table1[[#This Row],[SKU]],'[1]All Skus'!$A:$AJ,2,FALSE))="AKG",(VLOOKUP(Table1[[#This Row],[SKU]],'[1]All Skus'!$A:$AJ,22,FALSE)),""))</f>
        <v>0</v>
      </c>
      <c r="K290" s="19" t="str">
        <f>(IF((VLOOKUP(Table1[[#This Row],[SKU]],'[1]All Skus'!$A:$AJ,2,FALSE))="AKG",(VLOOKUP(Table1[[#This Row],[SKU]],'[1]All Skus'!$A:$AJ,23,FALSE)),""))</f>
        <v>CN</v>
      </c>
      <c r="L290" s="20" t="str">
        <f>HYPERLINK((IF((VLOOKUP(Table1[[#This Row],[SKU]],'[1]All Skus'!$A:$AJ,2,FALSE))="AKG",(VLOOKUP(Table1[[#This Row],[SKU]],'[1]All Skus'!$A:$AJ,24,FALSE)),"")))</f>
        <v>Non Compliant</v>
      </c>
    </row>
    <row r="291" spans="1:12" ht="40.799999999999997" customHeight="1" x14ac:dyDescent="0.3">
      <c r="A291" s="13" t="s">
        <v>300</v>
      </c>
      <c r="B291" s="14" t="str">
        <f>(IF((VLOOKUP(Table1[[#This Row],[SKU]],'[1]All Skus'!$A:$AJ,2,FALSE))="AKG",(VLOOKUP(Table1[[#This Row],[SKU]],'[1]All Skus'!$A:$AJ,3,FALSE)), ""))</f>
        <v>Wireless Mics</v>
      </c>
      <c r="C291" s="15" t="str">
        <f>(IF((VLOOKUP(Table1[[#This Row],[SKU]],'[1]All Skus'!$A:$AJ,2,FALSE))="AKG",(VLOOKUP(Table1[[#This Row],[SKU]],'[1]All Skus'!$A:$AJ,4,FALSE)),""))</f>
        <v>Helical Antenna</v>
      </c>
      <c r="D291" s="15" t="str">
        <f>(IF((VLOOKUP(Table1[[#This Row],[SKU]],'[1]All Skus'!$A:$AJ,2,FALSE))="AKG",(VLOOKUP(Table1[[#This Row],[SKU]],'[1]All Skus'!$A:$AJ,5,FALSE)),""))</f>
        <v>AT690092</v>
      </c>
      <c r="E291" s="15">
        <f>(IF((VLOOKUP(Table1[[#This Row],[SKU]],'[1]All Skus'!$A:$AJ,2,FALSE))="AKG",(VLOOKUP(Table1[[#This Row],[SKU]],'[1]All Skus'!$A:$AJ,6,FALSE)),""))</f>
        <v>0</v>
      </c>
      <c r="F291" s="15" t="str">
        <f>(IF((VLOOKUP(Table1[[#This Row],[SKU]],'[1]All Skus'!$A:$AJ,2,FALSE))="AKG",(VLOOKUP(Table1[[#This Row],[SKU]],'[1]All Skus'!$A:$AJ,7,FALSE)),""))</f>
        <v>Limited Quantity</v>
      </c>
      <c r="G291" s="16" t="str">
        <f>(IF((VLOOKUP(Table1[[#This Row],[SKU]],'[1]All Skus'!$A:$AJ,2,FALSE))="AKG",(VLOOKUP(Table1[[#This Row],[SKU]],'[1]All Skus'!$A:$AJ,8,FALSE)),""))</f>
        <v>Antenna</v>
      </c>
      <c r="H291" s="17" t="str">
        <f>(IF((VLOOKUP(Table1[[#This Row],[SKU]],'[1]All Skus'!$A:$AJ,2,FALSE))="AKG",(VLOOKUP(Table1[[#This Row],[SKU]],'[1]All Skus'!$A:$AJ,9,FALSE)),""))</f>
        <v>Helical remote antenna, directional, passive (9dB antenna gain), collapsable 12inch to 3inch - diversity system requires two antennas!</v>
      </c>
      <c r="I291" s="18">
        <f>(IF((VLOOKUP(Table1[[#This Row],[SKU]],'[1]All Skus'!$A:$AJ,2,FALSE))="AKG",(VLOOKUP(Table1[[#This Row],[SKU]],'[1]All Skus'!$A:$AJ,10,FALSE)),""))</f>
        <v>756.53</v>
      </c>
      <c r="J291" s="19">
        <f>(IF((VLOOKUP(Table1[[#This Row],[SKU]],'[1]All Skus'!$A:$AJ,2,FALSE))="AKG",(VLOOKUP(Table1[[#This Row],[SKU]],'[1]All Skus'!$A:$AJ,22,FALSE)),""))</f>
        <v>0</v>
      </c>
      <c r="K291" s="19" t="str">
        <f>(IF((VLOOKUP(Table1[[#This Row],[SKU]],'[1]All Skus'!$A:$AJ,2,FALSE))="AKG",(VLOOKUP(Table1[[#This Row],[SKU]],'[1]All Skus'!$A:$AJ,23,FALSE)),""))</f>
        <v>US</v>
      </c>
      <c r="L291" s="20" t="str">
        <f>HYPERLINK((IF((VLOOKUP(Table1[[#This Row],[SKU]],'[1]All Skus'!$A:$AJ,2,FALSE))="AKG",(VLOOKUP(Table1[[#This Row],[SKU]],'[1]All Skus'!$A:$AJ,24,FALSE)),"")))</f>
        <v>Compliant</v>
      </c>
    </row>
    <row r="292" spans="1:12" ht="40.799999999999997" customHeight="1" x14ac:dyDescent="0.3">
      <c r="A292" s="13" t="s">
        <v>301</v>
      </c>
      <c r="B292" s="14" t="str">
        <f>(IF((VLOOKUP(Table1[[#This Row],[SKU]],'[1]All Skus'!$A:$AJ,2,FALSE))="AKG",(VLOOKUP(Table1[[#This Row],[SKU]],'[1]All Skus'!$A:$AJ,3,FALSE)), ""))</f>
        <v>Accessories</v>
      </c>
      <c r="C292" s="15" t="str">
        <f>(IF((VLOOKUP(Table1[[#This Row],[SKU]],'[1]All Skus'!$A:$AJ,2,FALSE))="AKG",(VLOOKUP(Table1[[#This Row],[SKU]],'[1]All Skus'!$A:$AJ,4,FALSE)),""))</f>
        <v>PSU4000 NONE</v>
      </c>
      <c r="D292" s="15" t="str">
        <f>(IF((VLOOKUP(Table1[[#This Row],[SKU]],'[1]All Skus'!$A:$AJ,2,FALSE))="AKG",(VLOOKUP(Table1[[#This Row],[SKU]],'[1]All Skus'!$A:$AJ,5,FALSE)),""))</f>
        <v>AT690092</v>
      </c>
      <c r="E292" s="15">
        <f>(IF((VLOOKUP(Table1[[#This Row],[SKU]],'[1]All Skus'!$A:$AJ,2,FALSE))="AKG",(VLOOKUP(Table1[[#This Row],[SKU]],'[1]All Skus'!$A:$AJ,6,FALSE)),""))</f>
        <v>0</v>
      </c>
      <c r="F292" s="15">
        <f>(IF((VLOOKUP(Table1[[#This Row],[SKU]],'[1]All Skus'!$A:$AJ,2,FALSE))="AKG",(VLOOKUP(Table1[[#This Row],[SKU]],'[1]All Skus'!$A:$AJ,7,FALSE)),""))</f>
        <v>0</v>
      </c>
      <c r="G292" s="16" t="str">
        <f>(IF((VLOOKUP(Table1[[#This Row],[SKU]],'[1]All Skus'!$A:$AJ,2,FALSE))="AKG",(VLOOKUP(Table1[[#This Row],[SKU]],'[1]All Skus'!$A:$AJ,8,FALSE)),""))</f>
        <v>Power Supply</v>
      </c>
      <c r="H292" s="17" t="str">
        <f>(IF((VLOOKUP(Table1[[#This Row],[SKU]],'[1]All Skus'!$A:$AJ,2,FALSE))="AKG",(VLOOKUP(Table1[[#This Row],[SKU]],'[1]All Skus'!$A:$AJ,9,FALSE)),""))</f>
        <v>Central power supply unit for powering up to 3x HUB4000 Q, 3x CU4000, 3x PS4000 W (up to 12 receiver) or SPC4500 (up to 12 transmitter).</v>
      </c>
      <c r="I292" s="18">
        <f>(IF((VLOOKUP(Table1[[#This Row],[SKU]],'[1]All Skus'!$A:$AJ,2,FALSE))="AKG",(VLOOKUP(Table1[[#This Row],[SKU]],'[1]All Skus'!$A:$AJ,10,FALSE)),""))</f>
        <v>780.58349999999996</v>
      </c>
      <c r="J292" s="19">
        <f>(IF((VLOOKUP(Table1[[#This Row],[SKU]],'[1]All Skus'!$A:$AJ,2,FALSE))="AKG",(VLOOKUP(Table1[[#This Row],[SKU]],'[1]All Skus'!$A:$AJ,22,FALSE)),""))</f>
        <v>2.4</v>
      </c>
      <c r="K292" s="19" t="str">
        <f>(IF((VLOOKUP(Table1[[#This Row],[SKU]],'[1]All Skus'!$A:$AJ,2,FALSE))="AKG",(VLOOKUP(Table1[[#This Row],[SKU]],'[1]All Skus'!$A:$AJ,23,FALSE)),""))</f>
        <v>AT</v>
      </c>
      <c r="L292" s="20" t="str">
        <f>HYPERLINK((IF((VLOOKUP(Table1[[#This Row],[SKU]],'[1]All Skus'!$A:$AJ,2,FALSE))="AKG",(VLOOKUP(Table1[[#This Row],[SKU]],'[1]All Skus'!$A:$AJ,24,FALSE)),"")))</f>
        <v>Compliant</v>
      </c>
    </row>
    <row r="293" spans="1:12" ht="40.799999999999997" customHeight="1" x14ac:dyDescent="0.3">
      <c r="A293" s="13" t="s">
        <v>302</v>
      </c>
      <c r="B293" s="14" t="str">
        <f>(IF((VLOOKUP(Table1[[#This Row],[SKU]],'[1]All Skus'!$A:$AJ,2,FALSE))="AKG",(VLOOKUP(Table1[[#This Row],[SKU]],'[1]All Skus'!$A:$AJ,3,FALSE)), ""))</f>
        <v>Wireless Mics</v>
      </c>
      <c r="C293" s="15" t="str">
        <f>(IF((VLOOKUP(Table1[[#This Row],[SKU]],'[1]All Skus'!$A:$AJ,2,FALSE))="AKG",(VLOOKUP(Table1[[#This Row],[SKU]],'[1]All Skus'!$A:$AJ,4,FALSE)),""))</f>
        <v>HUB4000 Q none</v>
      </c>
      <c r="D293" s="15" t="str">
        <f>(IF((VLOOKUP(Table1[[#This Row],[SKU]],'[1]All Skus'!$A:$AJ,2,FALSE))="AKG",(VLOOKUP(Table1[[#This Row],[SKU]],'[1]All Skus'!$A:$AJ,5,FALSE)),""))</f>
        <v>AT690092</v>
      </c>
      <c r="E293" s="15">
        <f>(IF((VLOOKUP(Table1[[#This Row],[SKU]],'[1]All Skus'!$A:$AJ,2,FALSE))="AKG",(VLOOKUP(Table1[[#This Row],[SKU]],'[1]All Skus'!$A:$AJ,6,FALSE)),""))</f>
        <v>0</v>
      </c>
      <c r="F293" s="15">
        <f>(IF((VLOOKUP(Table1[[#This Row],[SKU]],'[1]All Skus'!$A:$AJ,2,FALSE))="AKG",(VLOOKUP(Table1[[#This Row],[SKU]],'[1]All Skus'!$A:$AJ,7,FALSE)),""))</f>
        <v>0</v>
      </c>
      <c r="G293" s="16" t="str">
        <f>(IF((VLOOKUP(Table1[[#This Row],[SKU]],'[1]All Skus'!$A:$AJ,2,FALSE))="AKG",(VLOOKUP(Table1[[#This Row],[SKU]],'[1]All Skus'!$A:$AJ,8,FALSE)),""))</f>
        <v>Wireless Accessories</v>
      </c>
      <c r="H293" s="17" t="str">
        <f>(IF((VLOOKUP(Table1[[#This Row],[SKU]],'[1]All Skus'!$A:$AJ,2,FALSE))="AKG",(VLOOKUP(Table1[[#This Row],[SKU]],'[1]All Skus'!$A:$AJ,9,FALSE)),""))</f>
        <v>Network concentrator for integrating DMS700, WMS4500 and IVM4500 wireless systems into a HiQnet network, NO power supply included, please order 7801H00120 additionally.</v>
      </c>
      <c r="I293" s="18">
        <f>(IF((VLOOKUP(Table1[[#This Row],[SKU]],'[1]All Skus'!$A:$AJ,2,FALSE))="AKG",(VLOOKUP(Table1[[#This Row],[SKU]],'[1]All Skus'!$A:$AJ,10,FALSE)),""))</f>
        <v>1350.5</v>
      </c>
      <c r="J293" s="19">
        <f>(IF((VLOOKUP(Table1[[#This Row],[SKU]],'[1]All Skus'!$A:$AJ,2,FALSE))="AKG",(VLOOKUP(Table1[[#This Row],[SKU]],'[1]All Skus'!$A:$AJ,22,FALSE)),""))</f>
        <v>0</v>
      </c>
      <c r="K293" s="19" t="str">
        <f>(IF((VLOOKUP(Table1[[#This Row],[SKU]],'[1]All Skus'!$A:$AJ,2,FALSE))="AKG",(VLOOKUP(Table1[[#This Row],[SKU]],'[1]All Skus'!$A:$AJ,23,FALSE)),""))</f>
        <v>CN</v>
      </c>
      <c r="L293" s="20" t="str">
        <f>HYPERLINK((IF((VLOOKUP(Table1[[#This Row],[SKU]],'[1]All Skus'!$A:$AJ,2,FALSE))="AKG",(VLOOKUP(Table1[[#This Row],[SKU]],'[1]All Skus'!$A:$AJ,24,FALSE)),"")))</f>
        <v>Non Compliant</v>
      </c>
    </row>
    <row r="294" spans="1:12" ht="40.799999999999997" customHeight="1" x14ac:dyDescent="0.3">
      <c r="A294" s="13" t="s">
        <v>303</v>
      </c>
      <c r="B294" s="14" t="str">
        <f>(IF((VLOOKUP(Table1[[#This Row],[SKU]],'[1]All Skus'!$A:$AJ,2,FALSE))="AKG",(VLOOKUP(Table1[[#This Row],[SKU]],'[1]All Skus'!$A:$AJ,3,FALSE)), ""))</f>
        <v>Accessories</v>
      </c>
      <c r="C294" s="15" t="str">
        <f>(IF((VLOOKUP(Table1[[#This Row],[SKU]],'[1]All Skus'!$A:$AJ,2,FALSE))="AKG",(VLOOKUP(Table1[[#This Row],[SKU]],'[1]All Skus'!$A:$AJ,4,FALSE)),""))</f>
        <v>BP4000</v>
      </c>
      <c r="D294" s="15" t="str">
        <f>(IF((VLOOKUP(Table1[[#This Row],[SKU]],'[1]All Skus'!$A:$AJ,2,FALSE))="AKG",(VLOOKUP(Table1[[#This Row],[SKU]],'[1]All Skus'!$A:$AJ,5,FALSE)),""))</f>
        <v>AT690092</v>
      </c>
      <c r="E294" s="15">
        <f>(IF((VLOOKUP(Table1[[#This Row],[SKU]],'[1]All Skus'!$A:$AJ,2,FALSE))="AKG",(VLOOKUP(Table1[[#This Row],[SKU]],'[1]All Skus'!$A:$AJ,6,FALSE)),""))</f>
        <v>0</v>
      </c>
      <c r="F294" s="15">
        <f>(IF((VLOOKUP(Table1[[#This Row],[SKU]],'[1]All Skus'!$A:$AJ,2,FALSE))="AKG",(VLOOKUP(Table1[[#This Row],[SKU]],'[1]All Skus'!$A:$AJ,7,FALSE)),""))</f>
        <v>0</v>
      </c>
      <c r="G294" s="16" t="str">
        <f>(IF((VLOOKUP(Table1[[#This Row],[SKU]],'[1]All Skus'!$A:$AJ,2,FALSE))="AKG",(VLOOKUP(Table1[[#This Row],[SKU]],'[1]All Skus'!$A:$AJ,8,FALSE)),""))</f>
        <v>Spare parts</v>
      </c>
      <c r="H294" s="17" t="str">
        <f>(IF((VLOOKUP(Table1[[#This Row],[SKU]],'[1]All Skus'!$A:$AJ,2,FALSE))="AKG",(VLOOKUP(Table1[[#This Row],[SKU]],'[1]All Skus'!$A:$AJ,9,FALSE)),""))</f>
        <v>Rechargeable battery pack for 
WMS4500/IVM4500</v>
      </c>
      <c r="I294" s="18">
        <f>(IF((VLOOKUP(Table1[[#This Row],[SKU]],'[1]All Skus'!$A:$AJ,2,FALSE))="AKG",(VLOOKUP(Table1[[#This Row],[SKU]],'[1]All Skus'!$A:$AJ,10,FALSE)),""))</f>
        <v>0</v>
      </c>
      <c r="J294" s="19" t="str">
        <f>(IF((VLOOKUP(Table1[[#This Row],[SKU]],'[1]All Skus'!$A:$AJ,2,FALSE))="AKG",(VLOOKUP(Table1[[#This Row],[SKU]],'[1]All Skus'!$A:$AJ,22,FALSE)),""))</f>
        <v>n/a</v>
      </c>
      <c r="K294" s="19" t="str">
        <f>(IF((VLOOKUP(Table1[[#This Row],[SKU]],'[1]All Skus'!$A:$AJ,2,FALSE))="AKG",(VLOOKUP(Table1[[#This Row],[SKU]],'[1]All Skus'!$A:$AJ,23,FALSE)),""))</f>
        <v>AT</v>
      </c>
      <c r="L294" s="20" t="str">
        <f>HYPERLINK((IF((VLOOKUP(Table1[[#This Row],[SKU]],'[1]All Skus'!$A:$AJ,2,FALSE))="AKG",(VLOOKUP(Table1[[#This Row],[SKU]],'[1]All Skus'!$A:$AJ,24,FALSE)),"")))</f>
        <v>Compliant</v>
      </c>
    </row>
    <row r="295" spans="1:12" ht="40.799999999999997" customHeight="1" x14ac:dyDescent="0.3">
      <c r="A295" s="13" t="s">
        <v>304</v>
      </c>
      <c r="B295" s="14" t="str">
        <f>(IF((VLOOKUP(Table1[[#This Row],[SKU]],'[1]All Skus'!$A:$AJ,2,FALSE))="AKG",(VLOOKUP(Table1[[#This Row],[SKU]],'[1]All Skus'!$A:$AJ,3,FALSE)), ""))</f>
        <v>Antenna</v>
      </c>
      <c r="C295" s="15" t="str">
        <f>(IF((VLOOKUP(Table1[[#This Row],[SKU]],'[1]All Skus'!$A:$AJ,2,FALSE))="AKG",(VLOOKUP(Table1[[#This Row],[SKU]],'[1]All Skus'!$A:$AJ,4,FALSE)),""))</f>
        <v>AKG AB4000EW </v>
      </c>
      <c r="D295" s="15">
        <f>(IF((VLOOKUP(Table1[[#This Row],[SKU]],'[1]All Skus'!$A:$AJ,2,FALSE))="AKG",(VLOOKUP(Table1[[#This Row],[SKU]],'[1]All Skus'!$A:$AJ,5,FALSE)),""))</f>
        <v>83200100</v>
      </c>
      <c r="E295" s="15">
        <f>(IF((VLOOKUP(Table1[[#This Row],[SKU]],'[1]All Skus'!$A:$AJ,2,FALSE))="AKG",(VLOOKUP(Table1[[#This Row],[SKU]],'[1]All Skus'!$A:$AJ,6,FALSE)),""))</f>
        <v>0</v>
      </c>
      <c r="F295" s="15">
        <f>(IF((VLOOKUP(Table1[[#This Row],[SKU]],'[1]All Skus'!$A:$AJ,2,FALSE))="AKG",(VLOOKUP(Table1[[#This Row],[SKU]],'[1]All Skus'!$A:$AJ,7,FALSE)),""))</f>
        <v>0</v>
      </c>
      <c r="G295" s="16">
        <f>(IF((VLOOKUP(Table1[[#This Row],[SKU]],'[1]All Skus'!$A:$AJ,2,FALSE))="AKG",(VLOOKUP(Table1[[#This Row],[SKU]],'[1]All Skus'!$A:$AJ,8,FALSE)),""))</f>
        <v>0</v>
      </c>
      <c r="H295" s="17" t="str">
        <f>(IF((VLOOKUP(Table1[[#This Row],[SKU]],'[1]All Skus'!$A:$AJ,2,FALSE))="AKG",(VLOOKUP(Table1[[#This Row],[SKU]],'[1]All Skus'!$A:$AJ,9,FALSE)),""))</f>
        <v>High-performance antenna booster to compensate signal loss on long antenna cables. </v>
      </c>
      <c r="I295" s="18">
        <f>(IF((VLOOKUP(Table1[[#This Row],[SKU]],'[1]All Skus'!$A:$AJ,2,FALSE))="AKG",(VLOOKUP(Table1[[#This Row],[SKU]],'[1]All Skus'!$A:$AJ,10,FALSE)),""))</f>
        <v>417</v>
      </c>
      <c r="J295" s="19">
        <f>(IF((VLOOKUP(Table1[[#This Row],[SKU]],'[1]All Skus'!$A:$AJ,2,FALSE))="AKG",(VLOOKUP(Table1[[#This Row],[SKU]],'[1]All Skus'!$A:$AJ,22,FALSE)),""))</f>
        <v>0</v>
      </c>
      <c r="K295" s="19" t="str">
        <f>(IF((VLOOKUP(Table1[[#This Row],[SKU]],'[1]All Skus'!$A:$AJ,2,FALSE))="AKG",(VLOOKUP(Table1[[#This Row],[SKU]],'[1]All Skus'!$A:$AJ,23,FALSE)),""))</f>
        <v>CN</v>
      </c>
      <c r="L295" s="20" t="str">
        <f>HYPERLINK((IF((VLOOKUP(Table1[[#This Row],[SKU]],'[1]All Skus'!$A:$AJ,2,FALSE))="AKG",(VLOOKUP(Table1[[#This Row],[SKU]],'[1]All Skus'!$A:$AJ,24,FALSE)),"")))</f>
        <v>Non Compliant</v>
      </c>
    </row>
    <row r="296" spans="1:12" ht="40.799999999999997" customHeight="1" x14ac:dyDescent="0.3">
      <c r="A296" s="13" t="s">
        <v>305</v>
      </c>
      <c r="B296" s="14" t="str">
        <f>(IF((VLOOKUP(Table1[[#This Row],[SKU]],'[1]All Skus'!$A:$AJ,2,FALSE))="AKG",(VLOOKUP(Table1[[#This Row],[SKU]],'[1]All Skus'!$A:$AJ,3,FALSE)), ""))</f>
        <v>Wireless Mics</v>
      </c>
      <c r="C296" s="15" t="str">
        <f>(IF((VLOOKUP(Table1[[#This Row],[SKU]],'[1]All Skus'!$A:$AJ,2,FALSE))="AKG",(VLOOKUP(Table1[[#This Row],[SKU]],'[1]All Skus'!$A:$AJ,4,FALSE)),""))</f>
        <v>CU4000 EU/US/UK/AU</v>
      </c>
      <c r="D296" s="15">
        <f>(IF((VLOOKUP(Table1[[#This Row],[SKU]],'[1]All Skus'!$A:$AJ,2,FALSE))="AKG",(VLOOKUP(Table1[[#This Row],[SKU]],'[1]All Skus'!$A:$AJ,5,FALSE)),""))</f>
        <v>0</v>
      </c>
      <c r="E296" s="15">
        <f>(IF((VLOOKUP(Table1[[#This Row],[SKU]],'[1]All Skus'!$A:$AJ,2,FALSE))="AKG",(VLOOKUP(Table1[[#This Row],[SKU]],'[1]All Skus'!$A:$AJ,6,FALSE)),""))</f>
        <v>0</v>
      </c>
      <c r="F296" s="15">
        <f>(IF((VLOOKUP(Table1[[#This Row],[SKU]],'[1]All Skus'!$A:$AJ,2,FALSE))="AKG",(VLOOKUP(Table1[[#This Row],[SKU]],'[1]All Skus'!$A:$AJ,7,FALSE)),""))</f>
        <v>0</v>
      </c>
      <c r="G296" s="16" t="str">
        <f>(IF((VLOOKUP(Table1[[#This Row],[SKU]],'[1]All Skus'!$A:$AJ,2,FALSE))="AKG",(VLOOKUP(Table1[[#This Row],[SKU]],'[1]All Skus'!$A:$AJ,8,FALSE)),""))</f>
        <v>CU4000 CHARGING UNIT</v>
      </c>
      <c r="H296" s="17" t="str">
        <f>(IF((VLOOKUP(Table1[[#This Row],[SKU]],'[1]All Skus'!$A:$AJ,2,FALSE))="AKG",(VLOOKUP(Table1[[#This Row],[SKU]],'[1]All Skus'!$A:$AJ,9,FALSE)),""))</f>
        <v>Charging unit</v>
      </c>
      <c r="I296" s="18">
        <f>(IF((VLOOKUP(Table1[[#This Row],[SKU]],'[1]All Skus'!$A:$AJ,2,FALSE))="AKG",(VLOOKUP(Table1[[#This Row],[SKU]],'[1]All Skus'!$A:$AJ,10,FALSE)),""))</f>
        <v>905.39</v>
      </c>
      <c r="J296" s="19">
        <f>(IF((VLOOKUP(Table1[[#This Row],[SKU]],'[1]All Skus'!$A:$AJ,2,FALSE))="AKG",(VLOOKUP(Table1[[#This Row],[SKU]],'[1]All Skus'!$A:$AJ,22,FALSE)),""))</f>
        <v>6.0960000000000001</v>
      </c>
      <c r="K296" s="19" t="str">
        <f>(IF((VLOOKUP(Table1[[#This Row],[SKU]],'[1]All Skus'!$A:$AJ,2,FALSE))="AKG",(VLOOKUP(Table1[[#This Row],[SKU]],'[1]All Skus'!$A:$AJ,23,FALSE)),""))</f>
        <v>HU</v>
      </c>
      <c r="L296" s="20" t="str">
        <f>HYPERLINK((IF((VLOOKUP(Table1[[#This Row],[SKU]],'[1]All Skus'!$A:$AJ,2,FALSE))="AKG",(VLOOKUP(Table1[[#This Row],[SKU]],'[1]All Skus'!$A:$AJ,24,FALSE)),"")))</f>
        <v>Compliant</v>
      </c>
    </row>
    <row r="297" spans="1:12" ht="40.799999999999997" customHeight="1" x14ac:dyDescent="0.3">
      <c r="A297" s="13" t="s">
        <v>306</v>
      </c>
      <c r="B297" s="14" t="str">
        <f>(IF((VLOOKUP(Table1[[#This Row],[SKU]],'[1]All Skus'!$A:$AJ,2,FALSE))="AKG",(VLOOKUP(Table1[[#This Row],[SKU]],'[1]All Skus'!$A:$AJ,3,FALSE)), ""))</f>
        <v>Wireless Mics</v>
      </c>
      <c r="C297" s="15" t="str">
        <f>(IF((VLOOKUP(Table1[[#This Row],[SKU]],'[1]All Skus'!$A:$AJ,2,FALSE))="AKG",(VLOOKUP(Table1[[#This Row],[SKU]],'[1]All Skus'!$A:$AJ,4,FALSE)),""))</f>
        <v>CU400 EU/US/UK</v>
      </c>
      <c r="D297" s="15" t="str">
        <f>(IF((VLOOKUP(Table1[[#This Row],[SKU]],'[1]All Skus'!$A:$AJ,2,FALSE))="AKG",(VLOOKUP(Table1[[#This Row],[SKU]],'[1]All Skus'!$A:$AJ,5,FALSE)),""))</f>
        <v>AT210010</v>
      </c>
      <c r="E297" s="15">
        <f>(IF((VLOOKUP(Table1[[#This Row],[SKU]],'[1]All Skus'!$A:$AJ,2,FALSE))="AKG",(VLOOKUP(Table1[[#This Row],[SKU]],'[1]All Skus'!$A:$AJ,6,FALSE)),""))</f>
        <v>0</v>
      </c>
      <c r="F297" s="15">
        <f>(IF((VLOOKUP(Table1[[#This Row],[SKU]],'[1]All Skus'!$A:$AJ,2,FALSE))="AKG",(VLOOKUP(Table1[[#This Row],[SKU]],'[1]All Skus'!$A:$AJ,7,FALSE)),""))</f>
        <v>0</v>
      </c>
      <c r="G297" s="16" t="str">
        <f>(IF((VLOOKUP(Table1[[#This Row],[SKU]],'[1]All Skus'!$A:$AJ,2,FALSE))="AKG",(VLOOKUP(Table1[[#This Row],[SKU]],'[1]All Skus'!$A:$AJ,8,FALSE)),""))</f>
        <v>Wireless Accessories</v>
      </c>
      <c r="H297" s="17" t="str">
        <f>(IF((VLOOKUP(Table1[[#This Row],[SKU]],'[1]All Skus'!$A:$AJ,2,FALSE))="AKG",(VLOOKUP(Table1[[#This Row],[SKU]],'[1]All Skus'!$A:$AJ,9,FALSE)),""))</f>
        <v>Charging unit, two slots, 5V/1500mA power supply included, EU/US/UK connector, two NiMH rechargeable batteries included, for HT40 PRO, PT40 PRO, HT40 FLEXX, PT40 FLEXX, HT450, PT450, HT470, PT470</v>
      </c>
      <c r="I297" s="18">
        <f>(IF((VLOOKUP(Table1[[#This Row],[SKU]],'[1]All Skus'!$A:$AJ,2,FALSE))="AKG",(VLOOKUP(Table1[[#This Row],[SKU]],'[1]All Skus'!$A:$AJ,10,FALSE)),""))</f>
        <v>458.81</v>
      </c>
      <c r="J297" s="19">
        <f>(IF((VLOOKUP(Table1[[#This Row],[SKU]],'[1]All Skus'!$A:$AJ,2,FALSE))="AKG",(VLOOKUP(Table1[[#This Row],[SKU]],'[1]All Skus'!$A:$AJ,22,FALSE)),""))</f>
        <v>4</v>
      </c>
      <c r="K297" s="19" t="str">
        <f>(IF((VLOOKUP(Table1[[#This Row],[SKU]],'[1]All Skus'!$A:$AJ,2,FALSE))="AKG",(VLOOKUP(Table1[[#This Row],[SKU]],'[1]All Skus'!$A:$AJ,23,FALSE)),""))</f>
        <v>HU</v>
      </c>
      <c r="L297" s="20" t="str">
        <f>HYPERLINK((IF((VLOOKUP(Table1[[#This Row],[SKU]],'[1]All Skus'!$A:$AJ,2,FALSE))="AKG",(VLOOKUP(Table1[[#This Row],[SKU]],'[1]All Skus'!$A:$AJ,24,FALSE)),"")))</f>
        <v>Compliant</v>
      </c>
    </row>
    <row r="298" spans="1:12" ht="40.799999999999997" customHeight="1" x14ac:dyDescent="0.3">
      <c r="A298" s="13" t="s">
        <v>307</v>
      </c>
      <c r="B298" s="14" t="str">
        <f>(IF((VLOOKUP(Table1[[#This Row],[SKU]],'[1]All Skus'!$A:$AJ,2,FALSE))="AKG",(VLOOKUP(Table1[[#This Row],[SKU]],'[1]All Skus'!$A:$AJ,3,FALSE)), ""))</f>
        <v>Installed</v>
      </c>
      <c r="C298" s="15" t="str">
        <f>(IF((VLOOKUP(Table1[[#This Row],[SKU]],'[1]All Skus'!$A:$AJ,2,FALSE))="AKG",(VLOOKUP(Table1[[#This Row],[SKU]],'[1]All Skus'!$A:$AJ,4,FALSE)),""))</f>
        <v xml:space="preserve">WM82 beige wiremesh 5 pack </v>
      </c>
      <c r="D298" s="15" t="str">
        <f>(IF((VLOOKUP(Table1[[#This Row],[SKU]],'[1]All Skus'!$A:$AJ,2,FALSE))="AKG",(VLOOKUP(Table1[[#This Row],[SKU]],'[1]All Skus'!$A:$AJ,5,FALSE)),""))</f>
        <v>AT510000</v>
      </c>
      <c r="E298" s="15">
        <f>(IF((VLOOKUP(Table1[[#This Row],[SKU]],'[1]All Skus'!$A:$AJ,2,FALSE))="AKG",(VLOOKUP(Table1[[#This Row],[SKU]],'[1]All Skus'!$A:$AJ,6,FALSE)),""))</f>
        <v>0</v>
      </c>
      <c r="F298" s="15">
        <f>(IF((VLOOKUP(Table1[[#This Row],[SKU]],'[1]All Skus'!$A:$AJ,2,FALSE))="AKG",(VLOOKUP(Table1[[#This Row],[SKU]],'[1]All Skus'!$A:$AJ,7,FALSE)),""))</f>
        <v>0</v>
      </c>
      <c r="G298" s="16" t="str">
        <f>(IF((VLOOKUP(Table1[[#This Row],[SKU]],'[1]All Skus'!$A:$AJ,2,FALSE))="AKG",(VLOOKUP(Table1[[#This Row],[SKU]],'[1]All Skus'!$A:$AJ,8,FALSE)),""))</f>
        <v>Microlite Accessories</v>
      </c>
      <c r="H298" s="17" t="str">
        <f>(IF((VLOOKUP(Table1[[#This Row],[SKU]],'[1]All Skus'!$A:$AJ,2,FALSE))="AKG",(VLOOKUP(Table1[[#This Row],[SKU]],'[1]All Skus'!$A:$AJ,9,FALSE)),""))</f>
        <v>wiremesh cap 5 pack</v>
      </c>
      <c r="I298" s="18">
        <f>(IF((VLOOKUP(Table1[[#This Row],[SKU]],'[1]All Skus'!$A:$AJ,2,FALSE))="AKG",(VLOOKUP(Table1[[#This Row],[SKU]],'[1]All Skus'!$A:$AJ,10,FALSE)),""))</f>
        <v>62.407700000000006</v>
      </c>
      <c r="J298" s="19" t="str">
        <f>(IF((VLOOKUP(Table1[[#This Row],[SKU]],'[1]All Skus'!$A:$AJ,2,FALSE))="AKG",(VLOOKUP(Table1[[#This Row],[SKU]],'[1]All Skus'!$A:$AJ,22,FALSE)),""))</f>
        <v>n/a</v>
      </c>
      <c r="K298" s="19" t="str">
        <f>(IF((VLOOKUP(Table1[[#This Row],[SKU]],'[1]All Skus'!$A:$AJ,2,FALSE))="AKG",(VLOOKUP(Table1[[#This Row],[SKU]],'[1]All Skus'!$A:$AJ,23,FALSE)),""))</f>
        <v>TW</v>
      </c>
      <c r="L298" s="20" t="str">
        <f>HYPERLINK((IF((VLOOKUP(Table1[[#This Row],[SKU]],'[1]All Skus'!$A:$AJ,2,FALSE))="AKG",(VLOOKUP(Table1[[#This Row],[SKU]],'[1]All Skus'!$A:$AJ,24,FALSE)),"")))</f>
        <v>Compliant</v>
      </c>
    </row>
    <row r="299" spans="1:12" ht="40.799999999999997" customHeight="1" x14ac:dyDescent="0.3">
      <c r="A299" s="13" t="s">
        <v>308</v>
      </c>
      <c r="B299" s="14" t="str">
        <f>(IF((VLOOKUP(Table1[[#This Row],[SKU]],'[1]All Skus'!$A:$AJ,2,FALSE))="AKG",(VLOOKUP(Table1[[#This Row],[SKU]],'[1]All Skus'!$A:$AJ,3,FALSE)), ""))</f>
        <v>Installed</v>
      </c>
      <c r="C299" s="15" t="str">
        <f>(IF((VLOOKUP(Table1[[#This Row],[SKU]],'[1]All Skus'!$A:$AJ,2,FALSE))="AKG",(VLOOKUP(Table1[[#This Row],[SKU]],'[1]All Skus'!$A:$AJ,4,FALSE)),""))</f>
        <v xml:space="preserve">WM82 cocoa wiremesh 5 pack </v>
      </c>
      <c r="D299" s="15" t="str">
        <f>(IF((VLOOKUP(Table1[[#This Row],[SKU]],'[1]All Skus'!$A:$AJ,2,FALSE))="AKG",(VLOOKUP(Table1[[#This Row],[SKU]],'[1]All Skus'!$A:$AJ,5,FALSE)),""))</f>
        <v>AT510000</v>
      </c>
      <c r="E299" s="15">
        <f>(IF((VLOOKUP(Table1[[#This Row],[SKU]],'[1]All Skus'!$A:$AJ,2,FALSE))="AKG",(VLOOKUP(Table1[[#This Row],[SKU]],'[1]All Skus'!$A:$AJ,6,FALSE)),""))</f>
        <v>0</v>
      </c>
      <c r="F299" s="15">
        <f>(IF((VLOOKUP(Table1[[#This Row],[SKU]],'[1]All Skus'!$A:$AJ,2,FALSE))="AKG",(VLOOKUP(Table1[[#This Row],[SKU]],'[1]All Skus'!$A:$AJ,7,FALSE)),""))</f>
        <v>0</v>
      </c>
      <c r="G299" s="16" t="str">
        <f>(IF((VLOOKUP(Table1[[#This Row],[SKU]],'[1]All Skus'!$A:$AJ,2,FALSE))="AKG",(VLOOKUP(Table1[[#This Row],[SKU]],'[1]All Skus'!$A:$AJ,8,FALSE)),""))</f>
        <v>Microlite Accessories</v>
      </c>
      <c r="H299" s="17" t="str">
        <f>(IF((VLOOKUP(Table1[[#This Row],[SKU]],'[1]All Skus'!$A:$AJ,2,FALSE))="AKG",(VLOOKUP(Table1[[#This Row],[SKU]],'[1]All Skus'!$A:$AJ,9,FALSE)),""))</f>
        <v>wiremesh cap 5 pack</v>
      </c>
      <c r="I299" s="18">
        <f>(IF((VLOOKUP(Table1[[#This Row],[SKU]],'[1]All Skus'!$A:$AJ,2,FALSE))="AKG",(VLOOKUP(Table1[[#This Row],[SKU]],'[1]All Skus'!$A:$AJ,10,FALSE)),""))</f>
        <v>62.407700000000006</v>
      </c>
      <c r="J299" s="19" t="str">
        <f>(IF((VLOOKUP(Table1[[#This Row],[SKU]],'[1]All Skus'!$A:$AJ,2,FALSE))="AKG",(VLOOKUP(Table1[[#This Row],[SKU]],'[1]All Skus'!$A:$AJ,22,FALSE)),""))</f>
        <v>n/a</v>
      </c>
      <c r="K299" s="19" t="str">
        <f>(IF((VLOOKUP(Table1[[#This Row],[SKU]],'[1]All Skus'!$A:$AJ,2,FALSE))="AKG",(VLOOKUP(Table1[[#This Row],[SKU]],'[1]All Skus'!$A:$AJ,23,FALSE)),""))</f>
        <v>TW</v>
      </c>
      <c r="L299" s="20" t="str">
        <f>HYPERLINK((IF((VLOOKUP(Table1[[#This Row],[SKU]],'[1]All Skus'!$A:$AJ,2,FALSE))="AKG",(VLOOKUP(Table1[[#This Row],[SKU]],'[1]All Skus'!$A:$AJ,24,FALSE)),"")))</f>
        <v>Compliant</v>
      </c>
    </row>
    <row r="300" spans="1:12" ht="40.799999999999997" customHeight="1" x14ac:dyDescent="0.3">
      <c r="A300" s="13" t="s">
        <v>309</v>
      </c>
      <c r="B300" s="14" t="str">
        <f>(IF((VLOOKUP(Table1[[#This Row],[SKU]],'[1]All Skus'!$A:$AJ,2,FALSE))="AKG",(VLOOKUP(Table1[[#This Row],[SKU]],'[1]All Skus'!$A:$AJ,3,FALSE)), ""))</f>
        <v>Wireless Mics</v>
      </c>
      <c r="C300" s="15" t="str">
        <f>(IF((VLOOKUP(Table1[[#This Row],[SKU]],'[1]All Skus'!$A:$AJ,2,FALSE))="AKG",(VLOOKUP(Table1[[#This Row],[SKU]],'[1]All Skus'!$A:$AJ,4,FALSE)),""))</f>
        <v>DMS800 CU800</v>
      </c>
      <c r="D300" s="15" t="str">
        <f>(IF((VLOOKUP(Table1[[#This Row],[SKU]],'[1]All Skus'!$A:$AJ,2,FALSE))="AKG",(VLOOKUP(Table1[[#This Row],[SKU]],'[1]All Skus'!$A:$AJ,5,FALSE)),""))</f>
        <v>AT690092</v>
      </c>
      <c r="E300" s="15">
        <f>(IF((VLOOKUP(Table1[[#This Row],[SKU]],'[1]All Skus'!$A:$AJ,2,FALSE))="AKG",(VLOOKUP(Table1[[#This Row],[SKU]],'[1]All Skus'!$A:$AJ,6,FALSE)),""))</f>
        <v>0</v>
      </c>
      <c r="F300" s="15">
        <f>(IF((VLOOKUP(Table1[[#This Row],[SKU]],'[1]All Skus'!$A:$AJ,2,FALSE))="AKG",(VLOOKUP(Table1[[#This Row],[SKU]],'[1]All Skus'!$A:$AJ,7,FALSE)),""))</f>
        <v>0</v>
      </c>
      <c r="G300" s="16" t="str">
        <f>(IF((VLOOKUP(Table1[[#This Row],[SKU]],'[1]All Skus'!$A:$AJ,2,FALSE))="AKG",(VLOOKUP(Table1[[#This Row],[SKU]],'[1]All Skus'!$A:$AJ,8,FALSE)),""))</f>
        <v>Digital Microphone System</v>
      </c>
      <c r="H300" s="17" t="str">
        <f>(IF((VLOOKUP(Table1[[#This Row],[SKU]],'[1]All Skus'!$A:$AJ,2,FALSE))="AKG",(VLOOKUP(Table1[[#This Row],[SKU]],'[1]All Skus'!$A:$AJ,9,FALSE)),""))</f>
        <v>Charging unit, technically identical to CU700, but includes 2 plastic caps for DHT800</v>
      </c>
      <c r="I300" s="18">
        <f>(IF((VLOOKUP(Table1[[#This Row],[SKU]],'[1]All Skus'!$A:$AJ,2,FALSE))="AKG",(VLOOKUP(Table1[[#This Row],[SKU]],'[1]All Skus'!$A:$AJ,10,FALSE)),""))</f>
        <v>674.62</v>
      </c>
      <c r="J300" s="19">
        <f>(IF((VLOOKUP(Table1[[#This Row],[SKU]],'[1]All Skus'!$A:$AJ,2,FALSE))="AKG",(VLOOKUP(Table1[[#This Row],[SKU]],'[1]All Skus'!$A:$AJ,22,FALSE)),""))</f>
        <v>3.43</v>
      </c>
      <c r="K300" s="19" t="str">
        <f>(IF((VLOOKUP(Table1[[#This Row],[SKU]],'[1]All Skus'!$A:$AJ,2,FALSE))="AKG",(VLOOKUP(Table1[[#This Row],[SKU]],'[1]All Skus'!$A:$AJ,23,FALSE)),""))</f>
        <v>CN</v>
      </c>
      <c r="L300" s="20" t="str">
        <f>HYPERLINK((IF((VLOOKUP(Table1[[#This Row],[SKU]],'[1]All Skus'!$A:$AJ,2,FALSE))="AKG",(VLOOKUP(Table1[[#This Row],[SKU]],'[1]All Skus'!$A:$AJ,24,FALSE)),"")))</f>
        <v>Non Compliant</v>
      </c>
    </row>
    <row r="301" spans="1:12" ht="40.799999999999997" customHeight="1" x14ac:dyDescent="0.3">
      <c r="A301" s="13" t="s">
        <v>310</v>
      </c>
      <c r="B301" s="14" t="str">
        <f>(IF((VLOOKUP(Table1[[#This Row],[SKU]],'[1]All Skus'!$A:$AJ,2,FALSE))="AKG",(VLOOKUP(Table1[[#This Row],[SKU]],'[1]All Skus'!$A:$AJ,3,FALSE)), ""))</f>
        <v>Accessories</v>
      </c>
      <c r="C301" s="15" t="str">
        <f>(IF((VLOOKUP(Table1[[#This Row],[SKU]],'[1]All Skus'!$A:$AJ,2,FALSE))="AKG",(VLOOKUP(Table1[[#This Row],[SKU]],'[1]All Skus'!$A:$AJ,4,FALSE)),""))</f>
        <v>RMU700</v>
      </c>
      <c r="D301" s="15" t="str">
        <f>(IF((VLOOKUP(Table1[[#This Row],[SKU]],'[1]All Skus'!$A:$AJ,2,FALSE))="AKG",(VLOOKUP(Table1[[#This Row],[SKU]],'[1]All Skus'!$A:$AJ,5,FALSE)),""))</f>
        <v>AT690092</v>
      </c>
      <c r="E301" s="15">
        <f>(IF((VLOOKUP(Table1[[#This Row],[SKU]],'[1]All Skus'!$A:$AJ,2,FALSE))="AKG",(VLOOKUP(Table1[[#This Row],[SKU]],'[1]All Skus'!$A:$AJ,6,FALSE)),""))</f>
        <v>0</v>
      </c>
      <c r="F301" s="15">
        <f>(IF((VLOOKUP(Table1[[#This Row],[SKU]],'[1]All Skus'!$A:$AJ,2,FALSE))="AKG",(VLOOKUP(Table1[[#This Row],[SKU]],'[1]All Skus'!$A:$AJ,7,FALSE)),""))</f>
        <v>0</v>
      </c>
      <c r="G301" s="16" t="str">
        <f>(IF((VLOOKUP(Table1[[#This Row],[SKU]],'[1]All Skus'!$A:$AJ,2,FALSE))="AKG",(VLOOKUP(Table1[[#This Row],[SKU]],'[1]All Skus'!$A:$AJ,8,FALSE)),""))</f>
        <v>Accessories</v>
      </c>
      <c r="H301" s="17" t="str">
        <f>(IF((VLOOKUP(Table1[[#This Row],[SKU]],'[1]All Skus'!$A:$AJ,2,FALSE))="AKG",(VLOOKUP(Table1[[#This Row],[SKU]],'[1]All Skus'!$A:$AJ,9,FALSE)),""))</f>
        <v>Rack mount unit for 1 or 2 CU700, 2U high</v>
      </c>
      <c r="I301" s="18">
        <f>(IF((VLOOKUP(Table1[[#This Row],[SKU]],'[1]All Skus'!$A:$AJ,2,FALSE))="AKG",(VLOOKUP(Table1[[#This Row],[SKU]],'[1]All Skus'!$A:$AJ,10,FALSE)),""))</f>
        <v>224.40644999999998</v>
      </c>
      <c r="J301" s="19">
        <f>(IF((VLOOKUP(Table1[[#This Row],[SKU]],'[1]All Skus'!$A:$AJ,2,FALSE))="AKG",(VLOOKUP(Table1[[#This Row],[SKU]],'[1]All Skus'!$A:$AJ,22,FALSE)),""))</f>
        <v>2</v>
      </c>
      <c r="K301" s="19" t="str">
        <f>(IF((VLOOKUP(Table1[[#This Row],[SKU]],'[1]All Skus'!$A:$AJ,2,FALSE))="AKG",(VLOOKUP(Table1[[#This Row],[SKU]],'[1]All Skus'!$A:$AJ,23,FALSE)),""))</f>
        <v>CN</v>
      </c>
      <c r="L301" s="20" t="str">
        <f>HYPERLINK((IF((VLOOKUP(Table1[[#This Row],[SKU]],'[1]All Skus'!$A:$AJ,2,FALSE))="AKG",(VLOOKUP(Table1[[#This Row],[SKU]],'[1]All Skus'!$A:$AJ,24,FALSE)),"")))</f>
        <v>Non Compliant</v>
      </c>
    </row>
    <row r="302" spans="1:12" ht="40.799999999999997" customHeight="1" x14ac:dyDescent="0.3">
      <c r="A302" s="13" t="s">
        <v>311</v>
      </c>
      <c r="B302" s="14" t="str">
        <f>(IF((VLOOKUP(Table1[[#This Row],[SKU]],'[1]All Skus'!$A:$AJ,2,FALSE))="AKG",(VLOOKUP(Table1[[#This Row],[SKU]],'[1]All Skus'!$A:$AJ,3,FALSE)), ""))</f>
        <v>Accessories</v>
      </c>
      <c r="C302" s="15" t="str">
        <f>(IF((VLOOKUP(Table1[[#This Row],[SKU]],'[1]All Skus'!$A:$AJ,2,FALSE))="AKG",(VLOOKUP(Table1[[#This Row],[SKU]],'[1]All Skus'!$A:$AJ,4,FALSE)),""))</f>
        <v>AC12 PSU12V 2000mA Lock EU/US/UK/AU</v>
      </c>
      <c r="D302" s="15" t="str">
        <f>(IF((VLOOKUP(Table1[[#This Row],[SKU]],'[1]All Skus'!$A:$AJ,2,FALSE))="AKG",(VLOOKUP(Table1[[#This Row],[SKU]],'[1]All Skus'!$A:$AJ,5,FALSE)),""))</f>
        <v>AT510060</v>
      </c>
      <c r="E302" s="15">
        <f>(IF((VLOOKUP(Table1[[#This Row],[SKU]],'[1]All Skus'!$A:$AJ,2,FALSE))="AKG",(VLOOKUP(Table1[[#This Row],[SKU]],'[1]All Skus'!$A:$AJ,6,FALSE)),""))</f>
        <v>0</v>
      </c>
      <c r="F302" s="15" t="str">
        <f>(IF((VLOOKUP(Table1[[#This Row],[SKU]],'[1]All Skus'!$A:$AJ,2,FALSE))="AKG",(VLOOKUP(Table1[[#This Row],[SKU]],'[1]All Skus'!$A:$AJ,7,FALSE)),""))</f>
        <v>Limited Quantity</v>
      </c>
      <c r="G302" s="16" t="str">
        <f>(IF((VLOOKUP(Table1[[#This Row],[SKU]],'[1]All Skus'!$A:$AJ,2,FALSE))="AKG",(VLOOKUP(Table1[[#This Row],[SKU]],'[1]All Skus'!$A:$AJ,8,FALSE)),""))</f>
        <v>Power Supply</v>
      </c>
      <c r="H302" s="17" t="str">
        <f>(IF((VLOOKUP(Table1[[#This Row],[SKU]],'[1]All Skus'!$A:$AJ,2,FALSE))="AKG",(VLOOKUP(Table1[[#This Row],[SKU]],'[1]All Skus'!$A:$AJ,9,FALSE)),""))</f>
        <v>12V/2000mA power supply for wireless systems like PS4000, EU/US/UK/AU connector included</v>
      </c>
      <c r="I302" s="18">
        <f>(IF((VLOOKUP(Table1[[#This Row],[SKU]],'[1]All Skus'!$A:$AJ,2,FALSE))="AKG",(VLOOKUP(Table1[[#This Row],[SKU]],'[1]All Skus'!$A:$AJ,10,FALSE)),""))</f>
        <v>55.496099999999991</v>
      </c>
      <c r="J302" s="19" t="str">
        <f>(IF((VLOOKUP(Table1[[#This Row],[SKU]],'[1]All Skus'!$A:$AJ,2,FALSE))="AKG",(VLOOKUP(Table1[[#This Row],[SKU]],'[1]All Skus'!$A:$AJ,22,FALSE)),""))</f>
        <v>n/a</v>
      </c>
      <c r="K302" s="19" t="str">
        <f>(IF((VLOOKUP(Table1[[#This Row],[SKU]],'[1]All Skus'!$A:$AJ,2,FALSE))="AKG",(VLOOKUP(Table1[[#This Row],[SKU]],'[1]All Skus'!$A:$AJ,23,FALSE)),""))</f>
        <v>CN</v>
      </c>
      <c r="L302" s="20" t="str">
        <f>HYPERLINK((IF((VLOOKUP(Table1[[#This Row],[SKU]],'[1]All Skus'!$A:$AJ,2,FALSE))="AKG",(VLOOKUP(Table1[[#This Row],[SKU]],'[1]All Skus'!$A:$AJ,24,FALSE)),"")))</f>
        <v>Non Compliant</v>
      </c>
    </row>
    <row r="303" spans="1:12" ht="40.799999999999997" customHeight="1" x14ac:dyDescent="0.3">
      <c r="A303" s="13" t="s">
        <v>312</v>
      </c>
      <c r="B303" s="14" t="str">
        <f>(IF((VLOOKUP(Table1[[#This Row],[SKU]],'[1]All Skus'!$A:$AJ,2,FALSE))="AKG",(VLOOKUP(Table1[[#This Row],[SKU]],'[1]All Skus'!$A:$AJ,3,FALSE)), ""))</f>
        <v>Accessories</v>
      </c>
      <c r="C303" s="15" t="str">
        <f>(IF((VLOOKUP(Table1[[#This Row],[SKU]],'[1]All Skus'!$A:$AJ,2,FALSE))="AKG",(VLOOKUP(Table1[[#This Row],[SKU]],'[1]All Skus'!$A:$AJ,4,FALSE)),""))</f>
        <v>RMU40 mini PRO</v>
      </c>
      <c r="D303" s="15" t="str">
        <f>(IF((VLOOKUP(Table1[[#This Row],[SKU]],'[1]All Skus'!$A:$AJ,2,FALSE))="AKG",(VLOOKUP(Table1[[#This Row],[SKU]],'[1]All Skus'!$A:$AJ,5,FALSE)),""))</f>
        <v>AT610000</v>
      </c>
      <c r="E303" s="15">
        <f>(IF((VLOOKUP(Table1[[#This Row],[SKU]],'[1]All Skus'!$A:$AJ,2,FALSE))="AKG",(VLOOKUP(Table1[[#This Row],[SKU]],'[1]All Skus'!$A:$AJ,6,FALSE)),""))</f>
        <v>0</v>
      </c>
      <c r="F303" s="15">
        <f>(IF((VLOOKUP(Table1[[#This Row],[SKU]],'[1]All Skus'!$A:$AJ,2,FALSE))="AKG",(VLOOKUP(Table1[[#This Row],[SKU]],'[1]All Skus'!$A:$AJ,7,FALSE)),""))</f>
        <v>0</v>
      </c>
      <c r="G303" s="16" t="str">
        <f>(IF((VLOOKUP(Table1[[#This Row],[SKU]],'[1]All Skus'!$A:$AJ,2,FALSE))="AKG",(VLOOKUP(Table1[[#This Row],[SKU]],'[1]All Skus'!$A:$AJ,8,FALSE)),""))</f>
        <v>Accessories</v>
      </c>
      <c r="H303" s="17" t="str">
        <f>(IF((VLOOKUP(Table1[[#This Row],[SKU]],'[1]All Skus'!$A:$AJ,2,FALSE))="AKG",(VLOOKUP(Table1[[#This Row],[SKU]],'[1]All Skus'!$A:$AJ,9,FALSE)),""))</f>
        <v>Rack mount kit for WMS40 mini, WMS40 mini2</v>
      </c>
      <c r="I303" s="18">
        <f>(IF((VLOOKUP(Table1[[#This Row],[SKU]],'[1]All Skus'!$A:$AJ,2,FALSE))="AKG",(VLOOKUP(Table1[[#This Row],[SKU]],'[1]All Skus'!$A:$AJ,10,FALSE)),""))</f>
        <v>53.084099999999992</v>
      </c>
      <c r="J303" s="19">
        <f>(IF((VLOOKUP(Table1[[#This Row],[SKU]],'[1]All Skus'!$A:$AJ,2,FALSE))="AKG",(VLOOKUP(Table1[[#This Row],[SKU]],'[1]All Skus'!$A:$AJ,22,FALSE)),""))</f>
        <v>2.2000000000000002</v>
      </c>
      <c r="K303" s="19" t="str">
        <f>(IF((VLOOKUP(Table1[[#This Row],[SKU]],'[1]All Skus'!$A:$AJ,2,FALSE))="AKG",(VLOOKUP(Table1[[#This Row],[SKU]],'[1]All Skus'!$A:$AJ,23,FALSE)),""))</f>
        <v>CN</v>
      </c>
      <c r="L303" s="20" t="str">
        <f>HYPERLINK((IF((VLOOKUP(Table1[[#This Row],[SKU]],'[1]All Skus'!$A:$AJ,2,FALSE))="AKG",(VLOOKUP(Table1[[#This Row],[SKU]],'[1]All Skus'!$A:$AJ,24,FALSE)),"")))</f>
        <v>Non Compliant</v>
      </c>
    </row>
    <row r="304" spans="1:12" ht="40.799999999999997" customHeight="1" x14ac:dyDescent="0.3">
      <c r="A304" s="13" t="s">
        <v>313</v>
      </c>
      <c r="B304" s="14" t="str">
        <f>(IF((VLOOKUP(Table1[[#This Row],[SKU]],'[1]All Skus'!$A:$AJ,2,FALSE))="AKG",(VLOOKUP(Table1[[#This Row],[SKU]],'[1]All Skus'!$A:$AJ,3,FALSE)), ""))</f>
        <v>Accessories</v>
      </c>
      <c r="C304" s="15" t="str">
        <f>(IF((VLOOKUP(Table1[[#This Row],[SKU]],'[1]All Skus'!$A:$AJ,2,FALSE))="AKG",(VLOOKUP(Table1[[#This Row],[SKU]],'[1]All Skus'!$A:$AJ,4,FALSE)),""))</f>
        <v>RMU4X PRO</v>
      </c>
      <c r="D304" s="15" t="str">
        <f>(IF((VLOOKUP(Table1[[#This Row],[SKU]],'[1]All Skus'!$A:$AJ,2,FALSE))="AKG",(VLOOKUP(Table1[[#This Row],[SKU]],'[1]All Skus'!$A:$AJ,5,FALSE)),""))</f>
        <v>AT610000</v>
      </c>
      <c r="E304" s="15">
        <f>(IF((VLOOKUP(Table1[[#This Row],[SKU]],'[1]All Skus'!$A:$AJ,2,FALSE))="AKG",(VLOOKUP(Table1[[#This Row],[SKU]],'[1]All Skus'!$A:$AJ,6,FALSE)),""))</f>
        <v>0</v>
      </c>
      <c r="F304" s="15">
        <f>(IF((VLOOKUP(Table1[[#This Row],[SKU]],'[1]All Skus'!$A:$AJ,2,FALSE))="AKG",(VLOOKUP(Table1[[#This Row],[SKU]],'[1]All Skus'!$A:$AJ,7,FALSE)),""))</f>
        <v>0</v>
      </c>
      <c r="G304" s="16" t="str">
        <f>(IF((VLOOKUP(Table1[[#This Row],[SKU]],'[1]All Skus'!$A:$AJ,2,FALSE))="AKG",(VLOOKUP(Table1[[#This Row],[SKU]],'[1]All Skus'!$A:$AJ,8,FALSE)),""))</f>
        <v>Accessories</v>
      </c>
      <c r="H304" s="17" t="str">
        <f>(IF((VLOOKUP(Table1[[#This Row],[SKU]],'[1]All Skus'!$A:$AJ,2,FALSE))="AKG",(VLOOKUP(Table1[[#This Row],[SKU]],'[1]All Skus'!$A:$AJ,9,FALSE)),""))</f>
        <v>Rack mount unit</v>
      </c>
      <c r="I304" s="18">
        <f>(IF((VLOOKUP(Table1[[#This Row],[SKU]],'[1]All Skus'!$A:$AJ,2,FALSE))="AKG",(VLOOKUP(Table1[[#This Row],[SKU]],'[1]All Skus'!$A:$AJ,10,FALSE)),""))</f>
        <v>59.114099999999993</v>
      </c>
      <c r="J304" s="19">
        <f>(IF((VLOOKUP(Table1[[#This Row],[SKU]],'[1]All Skus'!$A:$AJ,2,FALSE))="AKG",(VLOOKUP(Table1[[#This Row],[SKU]],'[1]All Skus'!$A:$AJ,22,FALSE)),""))</f>
        <v>2</v>
      </c>
      <c r="K304" s="19" t="str">
        <f>(IF((VLOOKUP(Table1[[#This Row],[SKU]],'[1]All Skus'!$A:$AJ,2,FALSE))="AKG",(VLOOKUP(Table1[[#This Row],[SKU]],'[1]All Skus'!$A:$AJ,23,FALSE)),""))</f>
        <v>CN</v>
      </c>
      <c r="L304" s="20" t="str">
        <f>HYPERLINK((IF((VLOOKUP(Table1[[#This Row],[SKU]],'[1]All Skus'!$A:$AJ,2,FALSE))="AKG",(VLOOKUP(Table1[[#This Row],[SKU]],'[1]All Skus'!$A:$AJ,24,FALSE)),"")))</f>
        <v>Non Compliant</v>
      </c>
    </row>
    <row r="305" spans="1:12" ht="40.799999999999997" customHeight="1" x14ac:dyDescent="0.3">
      <c r="A305" s="13" t="s">
        <v>314</v>
      </c>
      <c r="B305" s="14" t="str">
        <f>(IF((VLOOKUP(Table1[[#This Row],[SKU]],'[1]All Skus'!$A:$AJ,2,FALSE))="AKG",(VLOOKUP(Table1[[#This Row],[SKU]],'[1]All Skus'!$A:$AJ,3,FALSE)), ""))</f>
        <v>Accessories</v>
      </c>
      <c r="C305" s="15" t="str">
        <f>(IF((VLOOKUP(Table1[[#This Row],[SKU]],'[1]All Skus'!$A:$AJ,2,FALSE))="AKG",(VLOOKUP(Table1[[#This Row],[SKU]],'[1]All Skus'!$A:$AJ,4,FALSE)),""))</f>
        <v>MKA 5</v>
      </c>
      <c r="D305" s="15" t="str">
        <f>(IF((VLOOKUP(Table1[[#This Row],[SKU]],'[1]All Skus'!$A:$AJ,2,FALSE))="AKG",(VLOOKUP(Table1[[#This Row],[SKU]],'[1]All Skus'!$A:$AJ,5,FALSE)),""))</f>
        <v>AT690092</v>
      </c>
      <c r="E305" s="15">
        <f>(IF((VLOOKUP(Table1[[#This Row],[SKU]],'[1]All Skus'!$A:$AJ,2,FALSE))="AKG",(VLOOKUP(Table1[[#This Row],[SKU]],'[1]All Skus'!$A:$AJ,6,FALSE)),""))</f>
        <v>0</v>
      </c>
      <c r="F305" s="15">
        <f>(IF((VLOOKUP(Table1[[#This Row],[SKU]],'[1]All Skus'!$A:$AJ,2,FALSE))="AKG",(VLOOKUP(Table1[[#This Row],[SKU]],'[1]All Skus'!$A:$AJ,7,FALSE)),""))</f>
        <v>0</v>
      </c>
      <c r="G305" s="16" t="str">
        <f>(IF((VLOOKUP(Table1[[#This Row],[SKU]],'[1]All Skus'!$A:$AJ,2,FALSE))="AKG",(VLOOKUP(Table1[[#This Row],[SKU]],'[1]All Skus'!$A:$AJ,8,FALSE)),""))</f>
        <v>Cable</v>
      </c>
      <c r="H305" s="17" t="str">
        <f>(IF((VLOOKUP(Table1[[#This Row],[SKU]],'[1]All Skus'!$A:$AJ,2,FALSE))="AKG",(VLOOKUP(Table1[[#This Row],[SKU]],'[1]All Skus'!$A:$AJ,9,FALSE)),""))</f>
        <v>5m BNC antenna cable</v>
      </c>
      <c r="I305" s="18">
        <f>(IF((VLOOKUP(Table1[[#This Row],[SKU]],'[1]All Skus'!$A:$AJ,2,FALSE))="AKG",(VLOOKUP(Table1[[#This Row],[SKU]],'[1]All Skus'!$A:$AJ,10,FALSE)),""))</f>
        <v>59.114099999999993</v>
      </c>
      <c r="J305" s="19">
        <f>(IF((VLOOKUP(Table1[[#This Row],[SKU]],'[1]All Skus'!$A:$AJ,2,FALSE))="AKG",(VLOOKUP(Table1[[#This Row],[SKU]],'[1]All Skus'!$A:$AJ,22,FALSE)),""))</f>
        <v>0.4</v>
      </c>
      <c r="K305" s="19" t="str">
        <f>(IF((VLOOKUP(Table1[[#This Row],[SKU]],'[1]All Skus'!$A:$AJ,2,FALSE))="AKG",(VLOOKUP(Table1[[#This Row],[SKU]],'[1]All Skus'!$A:$AJ,23,FALSE)),""))</f>
        <v>AT</v>
      </c>
      <c r="L305" s="20" t="str">
        <f>HYPERLINK((IF((VLOOKUP(Table1[[#This Row],[SKU]],'[1]All Skus'!$A:$AJ,2,FALSE))="AKG",(VLOOKUP(Table1[[#This Row],[SKU]],'[1]All Skus'!$A:$AJ,24,FALSE)),"")))</f>
        <v>Compliant</v>
      </c>
    </row>
    <row r="306" spans="1:12" ht="40.799999999999997" customHeight="1" x14ac:dyDescent="0.3">
      <c r="A306" s="13" t="s">
        <v>315</v>
      </c>
      <c r="B306" s="14" t="str">
        <f>(IF((VLOOKUP(Table1[[#This Row],[SKU]],'[1]All Skus'!$A:$AJ,2,FALSE))="AKG",(VLOOKUP(Table1[[#This Row],[SKU]],'[1]All Skus'!$A:$AJ,3,FALSE)), ""))</f>
        <v>Accessories</v>
      </c>
      <c r="C306" s="15" t="str">
        <f>(IF((VLOOKUP(Table1[[#This Row],[SKU]],'[1]All Skus'!$A:$AJ,2,FALSE))="AKG",(VLOOKUP(Table1[[#This Row],[SKU]],'[1]All Skus'!$A:$AJ,4,FALSE)),""))</f>
        <v>MKA 20</v>
      </c>
      <c r="D306" s="15" t="str">
        <f>(IF((VLOOKUP(Table1[[#This Row],[SKU]],'[1]All Skus'!$A:$AJ,2,FALSE))="AKG",(VLOOKUP(Table1[[#This Row],[SKU]],'[1]All Skus'!$A:$AJ,5,FALSE)),""))</f>
        <v>AT510000</v>
      </c>
      <c r="E306" s="15">
        <f>(IF((VLOOKUP(Table1[[#This Row],[SKU]],'[1]All Skus'!$A:$AJ,2,FALSE))="AKG",(VLOOKUP(Table1[[#This Row],[SKU]],'[1]All Skus'!$A:$AJ,6,FALSE)),""))</f>
        <v>0</v>
      </c>
      <c r="F306" s="15">
        <f>(IF((VLOOKUP(Table1[[#This Row],[SKU]],'[1]All Skus'!$A:$AJ,2,FALSE))="AKG",(VLOOKUP(Table1[[#This Row],[SKU]],'[1]All Skus'!$A:$AJ,7,FALSE)),""))</f>
        <v>0</v>
      </c>
      <c r="G306" s="16" t="str">
        <f>(IF((VLOOKUP(Table1[[#This Row],[SKU]],'[1]All Skus'!$A:$AJ,2,FALSE))="AKG",(VLOOKUP(Table1[[#This Row],[SKU]],'[1]All Skus'!$A:$AJ,8,FALSE)),""))</f>
        <v>Cable</v>
      </c>
      <c r="H306" s="17" t="str">
        <f>(IF((VLOOKUP(Table1[[#This Row],[SKU]],'[1]All Skus'!$A:$AJ,2,FALSE))="AKG",(VLOOKUP(Table1[[#This Row],[SKU]],'[1]All Skus'!$A:$AJ,9,FALSE)),""))</f>
        <v xml:space="preserve">20m BNC antenna cable </v>
      </c>
      <c r="I306" s="18">
        <f>(IF((VLOOKUP(Table1[[#This Row],[SKU]],'[1]All Skus'!$A:$AJ,2,FALSE))="AKG",(VLOOKUP(Table1[[#This Row],[SKU]],'[1]All Skus'!$A:$AJ,10,FALSE)),""))</f>
        <v>73.596149999999994</v>
      </c>
      <c r="J306" s="19">
        <f>(IF((VLOOKUP(Table1[[#This Row],[SKU]],'[1]All Skus'!$A:$AJ,2,FALSE))="AKG",(VLOOKUP(Table1[[#This Row],[SKU]],'[1]All Skus'!$A:$AJ,22,FALSE)),""))</f>
        <v>2</v>
      </c>
      <c r="K306" s="19" t="str">
        <f>(IF((VLOOKUP(Table1[[#This Row],[SKU]],'[1]All Skus'!$A:$AJ,2,FALSE))="AKG",(VLOOKUP(Table1[[#This Row],[SKU]],'[1]All Skus'!$A:$AJ,23,FALSE)),""))</f>
        <v>CN</v>
      </c>
      <c r="L306" s="20" t="str">
        <f>HYPERLINK((IF((VLOOKUP(Table1[[#This Row],[SKU]],'[1]All Skus'!$A:$AJ,2,FALSE))="AKG",(VLOOKUP(Table1[[#This Row],[SKU]],'[1]All Skus'!$A:$AJ,24,FALSE)),"")))</f>
        <v>Non Compliant</v>
      </c>
    </row>
    <row r="307" spans="1:12" ht="40.799999999999997" customHeight="1" x14ac:dyDescent="0.3">
      <c r="A307" s="13" t="s">
        <v>316</v>
      </c>
      <c r="B307" s="14" t="str">
        <f>(IF((VLOOKUP(Table1[[#This Row],[SKU]],'[1]All Skus'!$A:$AJ,2,FALSE))="AKG",(VLOOKUP(Table1[[#This Row],[SKU]],'[1]All Skus'!$A:$AJ,3,FALSE)), ""))</f>
        <v>Accessories</v>
      </c>
      <c r="C307" s="15" t="str">
        <f>(IF((VLOOKUP(Table1[[#This Row],[SKU]],'[1]All Skus'!$A:$AJ,2,FALSE))="AKG",(VLOOKUP(Table1[[#This Row],[SKU]],'[1]All Skus'!$A:$AJ,4,FALSE)),""))</f>
        <v>MK PS</v>
      </c>
      <c r="D307" s="15" t="str">
        <f>(IF((VLOOKUP(Table1[[#This Row],[SKU]],'[1]All Skus'!$A:$AJ,2,FALSE))="AKG",(VLOOKUP(Table1[[#This Row],[SKU]],'[1]All Skus'!$A:$AJ,5,FALSE)),""))</f>
        <v>AT690092</v>
      </c>
      <c r="E307" s="15">
        <f>(IF((VLOOKUP(Table1[[#This Row],[SKU]],'[1]All Skus'!$A:$AJ,2,FALSE))="AKG",(VLOOKUP(Table1[[#This Row],[SKU]],'[1]All Skus'!$A:$AJ,6,FALSE)),""))</f>
        <v>0</v>
      </c>
      <c r="F307" s="15">
        <f>(IF((VLOOKUP(Table1[[#This Row],[SKU]],'[1]All Skus'!$A:$AJ,2,FALSE))="AKG",(VLOOKUP(Table1[[#This Row],[SKU]],'[1]All Skus'!$A:$AJ,7,FALSE)),""))</f>
        <v>0</v>
      </c>
      <c r="G307" s="16" t="str">
        <f>(IF((VLOOKUP(Table1[[#This Row],[SKU]],'[1]All Skus'!$A:$AJ,2,FALSE))="AKG",(VLOOKUP(Table1[[#This Row],[SKU]],'[1]All Skus'!$A:$AJ,8,FALSE)),""))</f>
        <v>Cable</v>
      </c>
      <c r="H307" s="17" t="str">
        <f>(IF((VLOOKUP(Table1[[#This Row],[SKU]],'[1]All Skus'!$A:$AJ,2,FALSE))="AKG",(VLOOKUP(Table1[[#This Row],[SKU]],'[1]All Skus'!$A:$AJ,9,FALSE)),""))</f>
        <v>0.6m BNC antenna  cable</v>
      </c>
      <c r="I307" s="18">
        <f>(IF((VLOOKUP(Table1[[#This Row],[SKU]],'[1]All Skus'!$A:$AJ,2,FALSE))="AKG",(VLOOKUP(Table1[[#This Row],[SKU]],'[1]All Skus'!$A:$AJ,10,FALSE)),""))</f>
        <v>18</v>
      </c>
      <c r="J307" s="19">
        <f>(IF((VLOOKUP(Table1[[#This Row],[SKU]],'[1]All Skus'!$A:$AJ,2,FALSE))="AKG",(VLOOKUP(Table1[[#This Row],[SKU]],'[1]All Skus'!$A:$AJ,22,FALSE)),""))</f>
        <v>0.4</v>
      </c>
      <c r="K307" s="19" t="str">
        <f>(IF((VLOOKUP(Table1[[#This Row],[SKU]],'[1]All Skus'!$A:$AJ,2,FALSE))="AKG",(VLOOKUP(Table1[[#This Row],[SKU]],'[1]All Skus'!$A:$AJ,23,FALSE)),""))</f>
        <v>CN</v>
      </c>
      <c r="L307" s="20" t="str">
        <f>HYPERLINK((IF((VLOOKUP(Table1[[#This Row],[SKU]],'[1]All Skus'!$A:$AJ,2,FALSE))="AKG",(VLOOKUP(Table1[[#This Row],[SKU]],'[1]All Skus'!$A:$AJ,24,FALSE)),"")))</f>
        <v>Non Compliant</v>
      </c>
    </row>
    <row r="308" spans="1:12" ht="40.799999999999997" customHeight="1" x14ac:dyDescent="0.3">
      <c r="A308" s="21" t="s">
        <v>317</v>
      </c>
      <c r="B308" s="14">
        <f>(IF((VLOOKUP(Table1[[#This Row],[SKU]],'[1]All Skus'!$A:$AJ,2,FALSE))="AKG",(VLOOKUP(Table1[[#This Row],[SKU]],'[1]All Skus'!$A:$AJ,3,FALSE)), ""))</f>
        <v>0</v>
      </c>
      <c r="C308" s="15">
        <f>(IF((VLOOKUP(Table1[[#This Row],[SKU]],'[1]All Skus'!$A:$AJ,2,FALSE))="AKG",(VLOOKUP(Table1[[#This Row],[SKU]],'[1]All Skus'!$A:$AJ,4,FALSE)),""))</f>
        <v>0</v>
      </c>
      <c r="D308" s="15">
        <f>(IF((VLOOKUP(Table1[[#This Row],[SKU]],'[1]All Skus'!$A:$AJ,2,FALSE))="AKG",(VLOOKUP(Table1[[#This Row],[SKU]],'[1]All Skus'!$A:$AJ,5,FALSE)),""))</f>
        <v>0</v>
      </c>
      <c r="E308" s="15">
        <f>(IF((VLOOKUP(Table1[[#This Row],[SKU]],'[1]All Skus'!$A:$AJ,2,FALSE))="AKG",(VLOOKUP(Table1[[#This Row],[SKU]],'[1]All Skus'!$A:$AJ,6,FALSE)),""))</f>
        <v>0</v>
      </c>
      <c r="F308" s="15">
        <f>(IF((VLOOKUP(Table1[[#This Row],[SKU]],'[1]All Skus'!$A:$AJ,2,FALSE))="AKG",(VLOOKUP(Table1[[#This Row],[SKU]],'[1]All Skus'!$A:$AJ,7,FALSE)),""))</f>
        <v>0</v>
      </c>
      <c r="G308" s="16">
        <f>(IF((VLOOKUP(Table1[[#This Row],[SKU]],'[1]All Skus'!$A:$AJ,2,FALSE))="AKG",(VLOOKUP(Table1[[#This Row],[SKU]],'[1]All Skus'!$A:$AJ,8,FALSE)),""))</f>
        <v>0</v>
      </c>
      <c r="H308" s="17">
        <f>(IF((VLOOKUP(Table1[[#This Row],[SKU]],'[1]All Skus'!$A:$AJ,2,FALSE))="AKG",(VLOOKUP(Table1[[#This Row],[SKU]],'[1]All Skus'!$A:$AJ,9,FALSE)),""))</f>
        <v>0</v>
      </c>
      <c r="I308" s="18">
        <f>(IF((VLOOKUP(Table1[[#This Row],[SKU]],'[1]All Skus'!$A:$AJ,2,FALSE))="AKG",(VLOOKUP(Table1[[#This Row],[SKU]],'[1]All Skus'!$A:$AJ,10,FALSE)),""))</f>
        <v>0</v>
      </c>
      <c r="J308" s="19">
        <f>(IF((VLOOKUP(Table1[[#This Row],[SKU]],'[1]All Skus'!$A:$AJ,2,FALSE))="AKG",(VLOOKUP(Table1[[#This Row],[SKU]],'[1]All Skus'!$A:$AJ,22,FALSE)),""))</f>
        <v>0</v>
      </c>
      <c r="K308" s="19">
        <f>(IF((VLOOKUP(Table1[[#This Row],[SKU]],'[1]All Skus'!$A:$AJ,2,FALSE))="AKG",(VLOOKUP(Table1[[#This Row],[SKU]],'[1]All Skus'!$A:$AJ,23,FALSE)),""))</f>
        <v>0</v>
      </c>
      <c r="L308" s="20" t="str">
        <f>HYPERLINK((IF((VLOOKUP(Table1[[#This Row],[SKU]],'[1]All Skus'!$A:$AJ,2,FALSE))="AKG",(VLOOKUP(Table1[[#This Row],[SKU]],'[1]All Skus'!$A:$AJ,24,FALSE)),"")))</f>
        <v/>
      </c>
    </row>
    <row r="309" spans="1:12" ht="40.799999999999997" customHeight="1" x14ac:dyDescent="0.3">
      <c r="A309" s="13" t="s">
        <v>318</v>
      </c>
      <c r="B309" s="14" t="str">
        <f>(IF((VLOOKUP(Table1[[#This Row],[SKU]],'[1]All Skus'!$A:$AJ,2,FALSE))="AKG",(VLOOKUP(Table1[[#This Row],[SKU]],'[1]All Skus'!$A:$AJ,3,FALSE)), ""))</f>
        <v>Accessories</v>
      </c>
      <c r="C309" s="15" t="str">
        <f>(IF((VLOOKUP(Table1[[#This Row],[SKU]],'[1]All Skus'!$A:$AJ,2,FALSE))="AKG",(VLOOKUP(Table1[[#This Row],[SKU]],'[1]All Skus'!$A:$AJ,4,FALSE)),""))</f>
        <v>H500</v>
      </c>
      <c r="D309" s="15" t="str">
        <f>(IF((VLOOKUP(Table1[[#This Row],[SKU]],'[1]All Skus'!$A:$AJ,2,FALSE))="AKG",(VLOOKUP(Table1[[#This Row],[SKU]],'[1]All Skus'!$A:$AJ,5,FALSE)),""))</f>
        <v>JBL030</v>
      </c>
      <c r="E309" s="15">
        <f>(IF((VLOOKUP(Table1[[#This Row],[SKU]],'[1]All Skus'!$A:$AJ,2,FALSE))="AKG",(VLOOKUP(Table1[[#This Row],[SKU]],'[1]All Skus'!$A:$AJ,6,FALSE)),""))</f>
        <v>0</v>
      </c>
      <c r="F309" s="15">
        <f>(IF((VLOOKUP(Table1[[#This Row],[SKU]],'[1]All Skus'!$A:$AJ,2,FALSE))="AKG",(VLOOKUP(Table1[[#This Row],[SKU]],'[1]All Skus'!$A:$AJ,7,FALSE)),""))</f>
        <v>0</v>
      </c>
      <c r="G309" s="16" t="str">
        <f>(IF((VLOOKUP(Table1[[#This Row],[SKU]],'[1]All Skus'!$A:$AJ,2,FALSE))="AKG",(VLOOKUP(Table1[[#This Row],[SKU]],'[1]All Skus'!$A:$AJ,8,FALSE)),""))</f>
        <v>Accessories</v>
      </c>
      <c r="H309" s="17" t="str">
        <f>(IF((VLOOKUP(Table1[[#This Row],[SKU]],'[1]All Skus'!$A:$AJ,2,FALSE))="AKG",(VLOOKUP(Table1[[#This Row],[SKU]],'[1]All Skus'!$A:$AJ,9,FALSE)),""))</f>
        <v>Elastic shockmount for GN15 E, GN30 E, GN50 E and 5-pin versions</v>
      </c>
      <c r="I309" s="18">
        <f>(IF((VLOOKUP(Table1[[#This Row],[SKU]],'[1]All Skus'!$A:$AJ,2,FALSE))="AKG",(VLOOKUP(Table1[[#This Row],[SKU]],'[1]All Skus'!$A:$AJ,10,FALSE)),""))</f>
        <v>72.390149999999991</v>
      </c>
      <c r="J309" s="19">
        <f>(IF((VLOOKUP(Table1[[#This Row],[SKU]],'[1]All Skus'!$A:$AJ,2,FALSE))="AKG",(VLOOKUP(Table1[[#This Row],[SKU]],'[1]All Skus'!$A:$AJ,22,FALSE)),""))</f>
        <v>2.8</v>
      </c>
      <c r="K309" s="19" t="str">
        <f>(IF((VLOOKUP(Table1[[#This Row],[SKU]],'[1]All Skus'!$A:$AJ,2,FALSE))="AKG",(VLOOKUP(Table1[[#This Row],[SKU]],'[1]All Skus'!$A:$AJ,23,FALSE)),""))</f>
        <v>TW</v>
      </c>
      <c r="L309" s="20" t="str">
        <f>HYPERLINK((IF((VLOOKUP(Table1[[#This Row],[SKU]],'[1]All Skus'!$A:$AJ,2,FALSE))="AKG",(VLOOKUP(Table1[[#This Row],[SKU]],'[1]All Skus'!$A:$AJ,24,FALSE)),"")))</f>
        <v>Compliant</v>
      </c>
    </row>
    <row r="310" spans="1:12" ht="40.799999999999997" customHeight="1" x14ac:dyDescent="0.3">
      <c r="A310" s="13" t="s">
        <v>319</v>
      </c>
      <c r="B310" s="14" t="str">
        <f>(IF((VLOOKUP(Table1[[#This Row],[SKU]],'[1]All Skus'!$A:$AJ,2,FALSE))="AKG",(VLOOKUP(Table1[[#This Row],[SKU]],'[1]All Skus'!$A:$AJ,3,FALSE)), ""))</f>
        <v>Headphones</v>
      </c>
      <c r="C310" s="15" t="str">
        <f>(IF((VLOOKUP(Table1[[#This Row],[SKU]],'[1]All Skus'!$A:$AJ,2,FALSE))="AKG",(VLOOKUP(Table1[[#This Row],[SKU]],'[1]All Skus'!$A:$AJ,4,FALSE)),""))</f>
        <v>K92</v>
      </c>
      <c r="D310" s="15" t="str">
        <f>(IF((VLOOKUP(Table1[[#This Row],[SKU]],'[1]All Skus'!$A:$AJ,2,FALSE))="AKG",(VLOOKUP(Table1[[#This Row],[SKU]],'[1]All Skus'!$A:$AJ,5,FALSE)),""))</f>
        <v>AT110020</v>
      </c>
      <c r="E310" s="15">
        <f>(IF((VLOOKUP(Table1[[#This Row],[SKU]],'[1]All Skus'!$A:$AJ,2,FALSE))="AKG",(VLOOKUP(Table1[[#This Row],[SKU]],'[1]All Skus'!$A:$AJ,6,FALSE)),""))</f>
        <v>0</v>
      </c>
      <c r="F310" s="15">
        <f>(IF((VLOOKUP(Table1[[#This Row],[SKU]],'[1]All Skus'!$A:$AJ,2,FALSE))="AKG",(VLOOKUP(Table1[[#This Row],[SKU]],'[1]All Skus'!$A:$AJ,7,FALSE)),""))</f>
        <v>0</v>
      </c>
      <c r="G310" s="16" t="str">
        <f>(IF((VLOOKUP(Table1[[#This Row],[SKU]],'[1]All Skus'!$A:$AJ,2,FALSE))="AKG",(VLOOKUP(Table1[[#This Row],[SKU]],'[1]All Skus'!$A:$AJ,8,FALSE)),""))</f>
        <v>Closed-Back Studio Headphones</v>
      </c>
      <c r="H310" s="17" t="str">
        <f>(IF((VLOOKUP(Table1[[#This Row],[SKU]],'[1]All Skus'!$A:$AJ,2,FALSE))="AKG",(VLOOKUP(Table1[[#This Row],[SKU]],'[1]All Skus'!$A:$AJ,9,FALSE)),""))</f>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
      <c r="I310" s="18">
        <f>(IF((VLOOKUP(Table1[[#This Row],[SKU]],'[1]All Skus'!$A:$AJ,2,FALSE))="AKG",(VLOOKUP(Table1[[#This Row],[SKU]],'[1]All Skus'!$A:$AJ,10,FALSE)),""))</f>
        <v>106.84</v>
      </c>
      <c r="J310" s="19">
        <f>(IF((VLOOKUP(Table1[[#This Row],[SKU]],'[1]All Skus'!$A:$AJ,2,FALSE))="AKG",(VLOOKUP(Table1[[#This Row],[SKU]],'[1]All Skus'!$A:$AJ,22,FALSE)),""))</f>
        <v>9.25</v>
      </c>
      <c r="K310" s="19" t="str">
        <f>(IF((VLOOKUP(Table1[[#This Row],[SKU]],'[1]All Skus'!$A:$AJ,2,FALSE))="AKG",(VLOOKUP(Table1[[#This Row],[SKU]],'[1]All Skus'!$A:$AJ,23,FALSE)),""))</f>
        <v>CN</v>
      </c>
      <c r="L310" s="20" t="str">
        <f>HYPERLINK((IF((VLOOKUP(Table1[[#This Row],[SKU]],'[1]All Skus'!$A:$AJ,2,FALSE))="AKG",(VLOOKUP(Table1[[#This Row],[SKU]],'[1]All Skus'!$A:$AJ,24,FALSE)),"")))</f>
        <v>Non Compliant</v>
      </c>
    </row>
    <row r="311" spans="1:12" ht="40.799999999999997" customHeight="1" x14ac:dyDescent="0.3">
      <c r="A311" s="13" t="s">
        <v>320</v>
      </c>
      <c r="B311" s="14" t="str">
        <f>(IF((VLOOKUP(Table1[[#This Row],[SKU]],'[1]All Skus'!$A:$AJ,2,FALSE))="AKG",(VLOOKUP(Table1[[#This Row],[SKU]],'[1]All Skus'!$A:$AJ,3,FALSE)), ""))</f>
        <v>Headphones</v>
      </c>
      <c r="C311" s="15" t="str">
        <f>(IF((VLOOKUP(Table1[[#This Row],[SKU]],'[1]All Skus'!$A:$AJ,2,FALSE))="AKG",(VLOOKUP(Table1[[#This Row],[SKU]],'[1]All Skus'!$A:$AJ,4,FALSE)),""))</f>
        <v>K182 HEADPHONES</v>
      </c>
      <c r="D311" s="15" t="str">
        <f>(IF((VLOOKUP(Table1[[#This Row],[SKU]],'[1]All Skus'!$A:$AJ,2,FALSE))="AKG",(VLOOKUP(Table1[[#This Row],[SKU]],'[1]All Skus'!$A:$AJ,5,FALSE)),""))</f>
        <v>AT210010</v>
      </c>
      <c r="E311" s="15">
        <f>(IF((VLOOKUP(Table1[[#This Row],[SKU]],'[1]All Skus'!$A:$AJ,2,FALSE))="AKG",(VLOOKUP(Table1[[#This Row],[SKU]],'[1]All Skus'!$A:$AJ,6,FALSE)),""))</f>
        <v>0</v>
      </c>
      <c r="F311" s="15">
        <f>(IF((VLOOKUP(Table1[[#This Row],[SKU]],'[1]All Skus'!$A:$AJ,2,FALSE))="AKG",(VLOOKUP(Table1[[#This Row],[SKU]],'[1]All Skus'!$A:$AJ,7,FALSE)),""))</f>
        <v>0</v>
      </c>
      <c r="G311" s="16" t="str">
        <f>(IF((VLOOKUP(Table1[[#This Row],[SKU]],'[1]All Skus'!$A:$AJ,2,FALSE))="AKG",(VLOOKUP(Table1[[#This Row],[SKU]],'[1]All Skus'!$A:$AJ,8,FALSE)),""))</f>
        <v>Studio Headphone</v>
      </c>
      <c r="H311" s="17" t="str">
        <f>(IF((VLOOKUP(Table1[[#This Row],[SKU]],'[1]All Skus'!$A:$AJ,2,FALSE))="AKG",(VLOOKUP(Table1[[#This Row],[SKU]],'[1]All Skus'!$A:$AJ,9,FALSE)),""))</f>
        <v>Professional closed-back monitor headphones</v>
      </c>
      <c r="I311" s="18">
        <f>(IF((VLOOKUP(Table1[[#This Row],[SKU]],'[1]All Skus'!$A:$AJ,2,FALSE))="AKG",(VLOOKUP(Table1[[#This Row],[SKU]],'[1]All Skus'!$A:$AJ,10,FALSE)),""))</f>
        <v>210.08</v>
      </c>
      <c r="J311" s="19" t="str">
        <f>(IF((VLOOKUP(Table1[[#This Row],[SKU]],'[1]All Skus'!$A:$AJ,2,FALSE))="AKG",(VLOOKUP(Table1[[#This Row],[SKU]],'[1]All Skus'!$A:$AJ,22,FALSE)),""))</f>
        <v>n/a</v>
      </c>
      <c r="K311" s="19" t="str">
        <f>(IF((VLOOKUP(Table1[[#This Row],[SKU]],'[1]All Skus'!$A:$AJ,2,FALSE))="AKG",(VLOOKUP(Table1[[#This Row],[SKU]],'[1]All Skus'!$A:$AJ,23,FALSE)),""))</f>
        <v>CN</v>
      </c>
      <c r="L311" s="20" t="str">
        <f>HYPERLINK((IF((VLOOKUP(Table1[[#This Row],[SKU]],'[1]All Skus'!$A:$AJ,2,FALSE))="AKG",(VLOOKUP(Table1[[#This Row],[SKU]],'[1]All Skus'!$A:$AJ,24,FALSE)),"")))</f>
        <v>Non Compliant</v>
      </c>
    </row>
    <row r="312" spans="1:12" ht="40.799999999999997" customHeight="1" x14ac:dyDescent="0.3">
      <c r="A312" s="13" t="s">
        <v>321</v>
      </c>
      <c r="B312" s="14" t="str">
        <f>(IF((VLOOKUP(Table1[[#This Row],[SKU]],'[1]All Skus'!$A:$AJ,2,FALSE))="AKG",(VLOOKUP(Table1[[#This Row],[SKU]],'[1]All Skus'!$A:$AJ,3,FALSE)), ""))</f>
        <v>Headphones</v>
      </c>
      <c r="C312" s="15" t="str">
        <f>(IF((VLOOKUP(Table1[[#This Row],[SKU]],'[1]All Skus'!$A:$AJ,2,FALSE))="AKG",(VLOOKUP(Table1[[#This Row],[SKU]],'[1]All Skus'!$A:$AJ,4,FALSE)),""))</f>
        <v xml:space="preserve">K240 STUDIO </v>
      </c>
      <c r="D312" s="15" t="str">
        <f>(IF((VLOOKUP(Table1[[#This Row],[SKU]],'[1]All Skus'!$A:$AJ,2,FALSE))="AKG",(VLOOKUP(Table1[[#This Row],[SKU]],'[1]All Skus'!$A:$AJ,5,FALSE)),""))</f>
        <v>JBL025</v>
      </c>
      <c r="E312" s="15">
        <f>(IF((VLOOKUP(Table1[[#This Row],[SKU]],'[1]All Skus'!$A:$AJ,2,FALSE))="AKG",(VLOOKUP(Table1[[#This Row],[SKU]],'[1]All Skus'!$A:$AJ,6,FALSE)),""))</f>
        <v>0</v>
      </c>
      <c r="F312" s="15">
        <f>(IF((VLOOKUP(Table1[[#This Row],[SKU]],'[1]All Skus'!$A:$AJ,2,FALSE))="AKG",(VLOOKUP(Table1[[#This Row],[SKU]],'[1]All Skus'!$A:$AJ,7,FALSE)),""))</f>
        <v>0</v>
      </c>
      <c r="G312" s="16" t="str">
        <f>(IF((VLOOKUP(Table1[[#This Row],[SKU]],'[1]All Skus'!$A:$AJ,2,FALSE))="AKG",(VLOOKUP(Table1[[#This Row],[SKU]],'[1]All Skus'!$A:$AJ,8,FALSE)),""))</f>
        <v>Studio Headphone</v>
      </c>
      <c r="H312" s="17" t="str">
        <f>(IF((VLOOKUP(Table1[[#This Row],[SKU]],'[1]All Skus'!$A:$AJ,2,FALSE))="AKG",(VLOOKUP(Table1[[#This Row],[SKU]],'[1]All Skus'!$A:$AJ,9,FALSE)),""))</f>
        <v>Semi open, circumaural studio headphone with artificial leather ear pads, classic gold/black trim, detachable cable</v>
      </c>
      <c r="I312" s="18">
        <f>(IF((VLOOKUP(Table1[[#This Row],[SKU]],'[1]All Skus'!$A:$AJ,2,FALSE))="AKG",(VLOOKUP(Table1[[#This Row],[SKU]],'[1]All Skus'!$A:$AJ,10,FALSE)),""))</f>
        <v>160</v>
      </c>
      <c r="J312" s="19">
        <f>(IF((VLOOKUP(Table1[[#This Row],[SKU]],'[1]All Skus'!$A:$AJ,2,FALSE))="AKG",(VLOOKUP(Table1[[#This Row],[SKU]],'[1]All Skus'!$A:$AJ,22,FALSE)),""))</f>
        <v>4.4000000000000004</v>
      </c>
      <c r="K312" s="19" t="str">
        <f>(IF((VLOOKUP(Table1[[#This Row],[SKU]],'[1]All Skus'!$A:$AJ,2,FALSE))="AKG",(VLOOKUP(Table1[[#This Row],[SKU]],'[1]All Skus'!$A:$AJ,23,FALSE)),""))</f>
        <v>CN</v>
      </c>
      <c r="L312" s="20" t="str">
        <f>HYPERLINK((IF((VLOOKUP(Table1[[#This Row],[SKU]],'[1]All Skus'!$A:$AJ,2,FALSE))="AKG",(VLOOKUP(Table1[[#This Row],[SKU]],'[1]All Skus'!$A:$AJ,24,FALSE)),"")))</f>
        <v>Non Compliant</v>
      </c>
    </row>
    <row r="313" spans="1:12" ht="40.799999999999997" customHeight="1" x14ac:dyDescent="0.3">
      <c r="A313" s="13" t="s">
        <v>322</v>
      </c>
      <c r="B313" s="14" t="str">
        <f>(IF((VLOOKUP(Table1[[#This Row],[SKU]],'[1]All Skus'!$A:$AJ,2,FALSE))="AKG",(VLOOKUP(Table1[[#This Row],[SKU]],'[1]All Skus'!$A:$AJ,3,FALSE)), ""))</f>
        <v>Headphones</v>
      </c>
      <c r="C313" s="15" t="str">
        <f>(IF((VLOOKUP(Table1[[#This Row],[SKU]],'[1]All Skus'!$A:$AJ,2,FALSE))="AKG",(VLOOKUP(Table1[[#This Row],[SKU]],'[1]All Skus'!$A:$AJ,4,FALSE)),""))</f>
        <v>K240 MKII</v>
      </c>
      <c r="D313" s="15" t="str">
        <f>(IF((VLOOKUP(Table1[[#This Row],[SKU]],'[1]All Skus'!$A:$AJ,2,FALSE))="AKG",(VLOOKUP(Table1[[#This Row],[SKU]],'[1]All Skus'!$A:$AJ,5,FALSE)),""))</f>
        <v>AT110020</v>
      </c>
      <c r="E313" s="15">
        <f>(IF((VLOOKUP(Table1[[#This Row],[SKU]],'[1]All Skus'!$A:$AJ,2,FALSE))="AKG",(VLOOKUP(Table1[[#This Row],[SKU]],'[1]All Skus'!$A:$AJ,6,FALSE)),""))</f>
        <v>0</v>
      </c>
      <c r="F313" s="15">
        <f>(IF((VLOOKUP(Table1[[#This Row],[SKU]],'[1]All Skus'!$A:$AJ,2,FALSE))="AKG",(VLOOKUP(Table1[[#This Row],[SKU]],'[1]All Skus'!$A:$AJ,7,FALSE)),""))</f>
        <v>0</v>
      </c>
      <c r="G313" s="16" t="str">
        <f>(IF((VLOOKUP(Table1[[#This Row],[SKU]],'[1]All Skus'!$A:$AJ,2,FALSE))="AKG",(VLOOKUP(Table1[[#This Row],[SKU]],'[1]All Skus'!$A:$AJ,8,FALSE)),""))</f>
        <v>Studio Headphone</v>
      </c>
      <c r="H313" s="17" t="str">
        <f>(IF((VLOOKUP(Table1[[#This Row],[SKU]],'[1]All Skus'!$A:$AJ,2,FALSE))="AKG",(VLOOKUP(Table1[[#This Row],[SKU]],'[1]All Skus'!$A:$AJ,9,FALSE)),""))</f>
        <v>Semi open, circumaural, detachable cable additional velvet ear pad, additional 5m coiled cable; stage blue</v>
      </c>
      <c r="I313" s="18">
        <f>(IF((VLOOKUP(Table1[[#This Row],[SKU]],'[1]All Skus'!$A:$AJ,2,FALSE))="AKG",(VLOOKUP(Table1[[#This Row],[SKU]],'[1]All Skus'!$A:$AJ,10,FALSE)),""))</f>
        <v>226.89</v>
      </c>
      <c r="J313" s="19">
        <f>(IF((VLOOKUP(Table1[[#This Row],[SKU]],'[1]All Skus'!$A:$AJ,2,FALSE))="AKG",(VLOOKUP(Table1[[#This Row],[SKU]],'[1]All Skus'!$A:$AJ,22,FALSE)),""))</f>
        <v>4.4000000000000004</v>
      </c>
      <c r="K313" s="19" t="str">
        <f>(IF((VLOOKUP(Table1[[#This Row],[SKU]],'[1]All Skus'!$A:$AJ,2,FALSE))="AKG",(VLOOKUP(Table1[[#This Row],[SKU]],'[1]All Skus'!$A:$AJ,23,FALSE)),""))</f>
        <v>CN</v>
      </c>
      <c r="L313" s="20" t="str">
        <f>HYPERLINK((IF((VLOOKUP(Table1[[#This Row],[SKU]],'[1]All Skus'!$A:$AJ,2,FALSE))="AKG",(VLOOKUP(Table1[[#This Row],[SKU]],'[1]All Skus'!$A:$AJ,24,FALSE)),"")))</f>
        <v>Non Compliant</v>
      </c>
    </row>
    <row r="314" spans="1:12" ht="40.799999999999997" customHeight="1" x14ac:dyDescent="0.3">
      <c r="A314" s="13" t="s">
        <v>323</v>
      </c>
      <c r="B314" s="14" t="str">
        <f>(IF((VLOOKUP(Table1[[#This Row],[SKU]],'[1]All Skus'!$A:$AJ,2,FALSE))="AKG",(VLOOKUP(Table1[[#This Row],[SKU]],'[1]All Skus'!$A:$AJ,3,FALSE)), ""))</f>
        <v>Headphones</v>
      </c>
      <c r="C314" s="15" t="str">
        <f>(IF((VLOOKUP(Table1[[#This Row],[SKU]],'[1]All Skus'!$A:$AJ,2,FALSE))="AKG",(VLOOKUP(Table1[[#This Row],[SKU]],'[1]All Skus'!$A:$AJ,4,FALSE)),""))</f>
        <v>K271 MKII</v>
      </c>
      <c r="D314" s="15" t="str">
        <f>(IF((VLOOKUP(Table1[[#This Row],[SKU]],'[1]All Skus'!$A:$AJ,2,FALSE))="AKG",(VLOOKUP(Table1[[#This Row],[SKU]],'[1]All Skus'!$A:$AJ,5,FALSE)),""))</f>
        <v>AT110020</v>
      </c>
      <c r="E314" s="15">
        <f>(IF((VLOOKUP(Table1[[#This Row],[SKU]],'[1]All Skus'!$A:$AJ,2,FALSE))="AKG",(VLOOKUP(Table1[[#This Row],[SKU]],'[1]All Skus'!$A:$AJ,6,FALSE)),""))</f>
        <v>0</v>
      </c>
      <c r="F314" s="15">
        <f>(IF((VLOOKUP(Table1[[#This Row],[SKU]],'[1]All Skus'!$A:$AJ,2,FALSE))="AKG",(VLOOKUP(Table1[[#This Row],[SKU]],'[1]All Skus'!$A:$AJ,7,FALSE)),""))</f>
        <v>0</v>
      </c>
      <c r="G314" s="16" t="str">
        <f>(IF((VLOOKUP(Table1[[#This Row],[SKU]],'[1]All Skus'!$A:$AJ,2,FALSE))="AKG",(VLOOKUP(Table1[[#This Row],[SKU]],'[1]All Skus'!$A:$AJ,8,FALSE)),""))</f>
        <v>Studio Headphone</v>
      </c>
      <c r="H314" s="17" t="str">
        <f>(IF((VLOOKUP(Table1[[#This Row],[SKU]],'[1]All Skus'!$A:$AJ,2,FALSE))="AKG",(VLOOKUP(Table1[[#This Row],[SKU]],'[1]All Skus'!$A:$AJ,9,FALSE)),""))</f>
        <v>Closed back, circumaural, detachable cable additional velvet ear pads, additional 5m coiled cable; stage blue</v>
      </c>
      <c r="I314" s="18">
        <f>(IF((VLOOKUP(Table1[[#This Row],[SKU]],'[1]All Skus'!$A:$AJ,2,FALSE))="AKG",(VLOOKUP(Table1[[#This Row],[SKU]],'[1]All Skus'!$A:$AJ,10,FALSE)),""))</f>
        <v>346.93</v>
      </c>
      <c r="J314" s="19">
        <f>(IF((VLOOKUP(Table1[[#This Row],[SKU]],'[1]All Skus'!$A:$AJ,2,FALSE))="AKG",(VLOOKUP(Table1[[#This Row],[SKU]],'[1]All Skus'!$A:$AJ,22,FALSE)),""))</f>
        <v>4.4000000000000004</v>
      </c>
      <c r="K314" s="19" t="str">
        <f>(IF((VLOOKUP(Table1[[#This Row],[SKU]],'[1]All Skus'!$A:$AJ,2,FALSE))="AKG",(VLOOKUP(Table1[[#This Row],[SKU]],'[1]All Skus'!$A:$AJ,23,FALSE)),""))</f>
        <v>CN</v>
      </c>
      <c r="L314" s="20" t="str">
        <f>HYPERLINK((IF((VLOOKUP(Table1[[#This Row],[SKU]],'[1]All Skus'!$A:$AJ,2,FALSE))="AKG",(VLOOKUP(Table1[[#This Row],[SKU]],'[1]All Skus'!$A:$AJ,24,FALSE)),"")))</f>
        <v>Non Compliant</v>
      </c>
    </row>
    <row r="315" spans="1:12" ht="40.799999999999997" customHeight="1" x14ac:dyDescent="0.3">
      <c r="A315" s="13" t="s">
        <v>324</v>
      </c>
      <c r="B315" s="14" t="str">
        <f>(IF((VLOOKUP(Table1[[#This Row],[SKU]],'[1]All Skus'!$A:$AJ,2,FALSE))="AKG",(VLOOKUP(Table1[[#This Row],[SKU]],'[1]All Skus'!$A:$AJ,3,FALSE)), ""))</f>
        <v>Headphones</v>
      </c>
      <c r="C315" s="15" t="str">
        <f>(IF((VLOOKUP(Table1[[#This Row],[SKU]],'[1]All Skus'!$A:$AJ,2,FALSE))="AKG",(VLOOKUP(Table1[[#This Row],[SKU]],'[1]All Skus'!$A:$AJ,4,FALSE)),""))</f>
        <v>K361</v>
      </c>
      <c r="D315" s="15" t="str">
        <f>(IF((VLOOKUP(Table1[[#This Row],[SKU]],'[1]All Skus'!$A:$AJ,2,FALSE))="AKG",(VLOOKUP(Table1[[#This Row],[SKU]],'[1]All Skus'!$A:$AJ,5,FALSE)),""))</f>
        <v>JBL012</v>
      </c>
      <c r="E315" s="15">
        <f>(IF((VLOOKUP(Table1[[#This Row],[SKU]],'[1]All Skus'!$A:$AJ,2,FALSE))="AKG",(VLOOKUP(Table1[[#This Row],[SKU]],'[1]All Skus'!$A:$AJ,6,FALSE)),""))</f>
        <v>0</v>
      </c>
      <c r="F315" s="15">
        <f>(IF((VLOOKUP(Table1[[#This Row],[SKU]],'[1]All Skus'!$A:$AJ,2,FALSE))="AKG",(VLOOKUP(Table1[[#This Row],[SKU]],'[1]All Skus'!$A:$AJ,7,FALSE)),""))</f>
        <v>0</v>
      </c>
      <c r="G315" s="16" t="str">
        <f>(IF((VLOOKUP(Table1[[#This Row],[SKU]],'[1]All Skus'!$A:$AJ,2,FALSE))="AKG",(VLOOKUP(Table1[[#This Row],[SKU]],'[1]All Skus'!$A:$AJ,8,FALSE)),""))</f>
        <v>PROFESSIONAL AUDIO HEADPHONE K361</v>
      </c>
      <c r="H315" s="17" t="str">
        <f>(IF((VLOOKUP(Table1[[#This Row],[SKU]],'[1]All Skus'!$A:$AJ,2,FALSE))="AKG",(VLOOKUP(Table1[[#This Row],[SKU]],'[1]All Skus'!$A:$AJ,9,FALSE)),""))</f>
        <v>PROFESSIONAL AUDIO HEADPHONE K361</v>
      </c>
      <c r="I315" s="18">
        <f>(IF((VLOOKUP(Table1[[#This Row],[SKU]],'[1]All Skus'!$A:$AJ,2,FALSE))="AKG",(VLOOKUP(Table1[[#This Row],[SKU]],'[1]All Skus'!$A:$AJ,10,FALSE)),""))</f>
        <v>148.56</v>
      </c>
      <c r="J315" s="19">
        <f>(IF((VLOOKUP(Table1[[#This Row],[SKU]],'[1]All Skus'!$A:$AJ,2,FALSE))="AKG",(VLOOKUP(Table1[[#This Row],[SKU]],'[1]All Skus'!$A:$AJ,22,FALSE)),""))</f>
        <v>9.25</v>
      </c>
      <c r="K315" s="19" t="str">
        <f>(IF((VLOOKUP(Table1[[#This Row],[SKU]],'[1]All Skus'!$A:$AJ,2,FALSE))="AKG",(VLOOKUP(Table1[[#This Row],[SKU]],'[1]All Skus'!$A:$AJ,23,FALSE)),""))</f>
        <v>CN</v>
      </c>
      <c r="L315" s="20" t="str">
        <f>HYPERLINK((IF((VLOOKUP(Table1[[#This Row],[SKU]],'[1]All Skus'!$A:$AJ,2,FALSE))="AKG",(VLOOKUP(Table1[[#This Row],[SKU]],'[1]All Skus'!$A:$AJ,24,FALSE)),"")))</f>
        <v>Non Compliant</v>
      </c>
    </row>
    <row r="316" spans="1:12" ht="40.799999999999997" customHeight="1" x14ac:dyDescent="0.3">
      <c r="A316" s="13" t="s">
        <v>325</v>
      </c>
      <c r="B316" s="14" t="str">
        <f>(IF((VLOOKUP(Table1[[#This Row],[SKU]],'[1]All Skus'!$A:$AJ,2,FALSE))="AKG",(VLOOKUP(Table1[[#This Row],[SKU]],'[1]All Skus'!$A:$AJ,3,FALSE)), ""))</f>
        <v>Headphones</v>
      </c>
      <c r="C316" s="15" t="str">
        <f>(IF((VLOOKUP(Table1[[#This Row],[SKU]],'[1]All Skus'!$A:$AJ,2,FALSE))="AKG",(VLOOKUP(Table1[[#This Row],[SKU]],'[1]All Skus'!$A:$AJ,4,FALSE)),""))</f>
        <v>K361-BT</v>
      </c>
      <c r="D316" s="15" t="str">
        <f>(IF((VLOOKUP(Table1[[#This Row],[SKU]],'[1]All Skus'!$A:$AJ,2,FALSE))="AKG",(VLOOKUP(Table1[[#This Row],[SKU]],'[1]All Skus'!$A:$AJ,5,FALSE)),""))</f>
        <v>AT110020</v>
      </c>
      <c r="E316" s="15">
        <f>(IF((VLOOKUP(Table1[[#This Row],[SKU]],'[1]All Skus'!$A:$AJ,2,FALSE))="AKG",(VLOOKUP(Table1[[#This Row],[SKU]],'[1]All Skus'!$A:$AJ,6,FALSE)),""))</f>
        <v>0</v>
      </c>
      <c r="F316" s="15">
        <f>(IF((VLOOKUP(Table1[[#This Row],[SKU]],'[1]All Skus'!$A:$AJ,2,FALSE))="AKG",(VLOOKUP(Table1[[#This Row],[SKU]],'[1]All Skus'!$A:$AJ,7,FALSE)),""))</f>
        <v>0</v>
      </c>
      <c r="G316" s="16" t="str">
        <f>(IF((VLOOKUP(Table1[[#This Row],[SKU]],'[1]All Skus'!$A:$AJ,2,FALSE))="AKG",(VLOOKUP(Table1[[#This Row],[SKU]],'[1]All Skus'!$A:$AJ,8,FALSE)),""))</f>
        <v>Professional Audio Bluetooth Headphone</v>
      </c>
      <c r="H316" s="17" t="str">
        <f>(IF((VLOOKUP(Table1[[#This Row],[SKU]],'[1]All Skus'!$A:$AJ,2,FALSE))="AKG",(VLOOKUP(Table1[[#This Row],[SKU]],'[1]All Skus'!$A:$AJ,9,FALSE)),""))</f>
        <v>K361BT Professional Audio Bluetooth Headphone</v>
      </c>
      <c r="I316" s="18">
        <f>(IF((VLOOKUP(Table1[[#This Row],[SKU]],'[1]All Skus'!$A:$AJ,2,FALSE))="AKG",(VLOOKUP(Table1[[#This Row],[SKU]],'[1]All Skus'!$A:$AJ,10,FALSE)),""))</f>
        <v>193.57</v>
      </c>
      <c r="J316" s="19">
        <f>(IF((VLOOKUP(Table1[[#This Row],[SKU]],'[1]All Skus'!$A:$AJ,2,FALSE))="AKG",(VLOOKUP(Table1[[#This Row],[SKU]],'[1]All Skus'!$A:$AJ,22,FALSE)),""))</f>
        <v>0</v>
      </c>
      <c r="K316" s="19" t="str">
        <f>(IF((VLOOKUP(Table1[[#This Row],[SKU]],'[1]All Skus'!$A:$AJ,2,FALSE))="AKG",(VLOOKUP(Table1[[#This Row],[SKU]],'[1]All Skus'!$A:$AJ,23,FALSE)),""))</f>
        <v>CN</v>
      </c>
      <c r="L316" s="20" t="str">
        <f>HYPERLINK((IF((VLOOKUP(Table1[[#This Row],[SKU]],'[1]All Skus'!$A:$AJ,2,FALSE))="AKG",(VLOOKUP(Table1[[#This Row],[SKU]],'[1]All Skus'!$A:$AJ,24,FALSE)),"")))</f>
        <v>Compliant</v>
      </c>
    </row>
    <row r="317" spans="1:12" ht="40.799999999999997" customHeight="1" x14ac:dyDescent="0.3">
      <c r="A317" s="13" t="s">
        <v>326</v>
      </c>
      <c r="B317" s="14" t="str">
        <f>(IF((VLOOKUP(Table1[[#This Row],[SKU]],'[1]All Skus'!$A:$AJ,2,FALSE))="AKG",(VLOOKUP(Table1[[#This Row],[SKU]],'[1]All Skus'!$A:$AJ,3,FALSE)), ""))</f>
        <v>Headphones</v>
      </c>
      <c r="C317" s="15" t="str">
        <f>(IF((VLOOKUP(Table1[[#This Row],[SKU]],'[1]All Skus'!$A:$AJ,2,FALSE))="AKG",(VLOOKUP(Table1[[#This Row],[SKU]],'[1]All Skus'!$A:$AJ,4,FALSE)),""))</f>
        <v>K371</v>
      </c>
      <c r="D317" s="15" t="str">
        <f>(IF((VLOOKUP(Table1[[#This Row],[SKU]],'[1]All Skus'!$A:$AJ,2,FALSE))="AKG",(VLOOKUP(Table1[[#This Row],[SKU]],'[1]All Skus'!$A:$AJ,5,FALSE)),""))</f>
        <v>AT110020</v>
      </c>
      <c r="E317" s="15">
        <f>(IF((VLOOKUP(Table1[[#This Row],[SKU]],'[1]All Skus'!$A:$AJ,2,FALSE))="AKG",(VLOOKUP(Table1[[#This Row],[SKU]],'[1]All Skus'!$A:$AJ,6,FALSE)),""))</f>
        <v>0</v>
      </c>
      <c r="F317" s="15">
        <f>(IF((VLOOKUP(Table1[[#This Row],[SKU]],'[1]All Skus'!$A:$AJ,2,FALSE))="AKG",(VLOOKUP(Table1[[#This Row],[SKU]],'[1]All Skus'!$A:$AJ,7,FALSE)),""))</f>
        <v>0</v>
      </c>
      <c r="G317" s="16" t="str">
        <f>(IF((VLOOKUP(Table1[[#This Row],[SKU]],'[1]All Skus'!$A:$AJ,2,FALSE))="AKG",(VLOOKUP(Table1[[#This Row],[SKU]],'[1]All Skus'!$A:$AJ,8,FALSE)),""))</f>
        <v>PROFESSIONAL AUDIO HEADPHONE K371</v>
      </c>
      <c r="H317" s="17" t="str">
        <f>(IF((VLOOKUP(Table1[[#This Row],[SKU]],'[1]All Skus'!$A:$AJ,2,FALSE))="AKG",(VLOOKUP(Table1[[#This Row],[SKU]],'[1]All Skus'!$A:$AJ,9,FALSE)),""))</f>
        <v>PROFESSIONAL AUDIO HEADPHONE K371</v>
      </c>
      <c r="I317" s="18">
        <f>(IF((VLOOKUP(Table1[[#This Row],[SKU]],'[1]All Skus'!$A:$AJ,2,FALSE))="AKG",(VLOOKUP(Table1[[#This Row],[SKU]],'[1]All Skus'!$A:$AJ,10,FALSE)),""))</f>
        <v>223.59</v>
      </c>
      <c r="J317" s="19">
        <f>(IF((VLOOKUP(Table1[[#This Row],[SKU]],'[1]All Skus'!$A:$AJ,2,FALSE))="AKG",(VLOOKUP(Table1[[#This Row],[SKU]],'[1]All Skus'!$A:$AJ,22,FALSE)),""))</f>
        <v>9.25</v>
      </c>
      <c r="K317" s="19" t="str">
        <f>(IF((VLOOKUP(Table1[[#This Row],[SKU]],'[1]All Skus'!$A:$AJ,2,FALSE))="AKG",(VLOOKUP(Table1[[#This Row],[SKU]],'[1]All Skus'!$A:$AJ,23,FALSE)),""))</f>
        <v>CN</v>
      </c>
      <c r="L317" s="20" t="str">
        <f>HYPERLINK((IF((VLOOKUP(Table1[[#This Row],[SKU]],'[1]All Skus'!$A:$AJ,2,FALSE))="AKG",(VLOOKUP(Table1[[#This Row],[SKU]],'[1]All Skus'!$A:$AJ,24,FALSE)),"")))</f>
        <v>Non Compliant</v>
      </c>
    </row>
    <row r="318" spans="1:12" ht="40.799999999999997" customHeight="1" x14ac:dyDescent="0.3">
      <c r="A318" s="13" t="s">
        <v>327</v>
      </c>
      <c r="B318" s="14" t="str">
        <f>(IF((VLOOKUP(Table1[[#This Row],[SKU]],'[1]All Skus'!$A:$AJ,2,FALSE))="AKG",(VLOOKUP(Table1[[#This Row],[SKU]],'[1]All Skus'!$A:$AJ,3,FALSE)), ""))</f>
        <v>Headphones</v>
      </c>
      <c r="C318" s="15" t="str">
        <f>(IF((VLOOKUP(Table1[[#This Row],[SKU]],'[1]All Skus'!$A:$AJ,2,FALSE))="AKG",(VLOOKUP(Table1[[#This Row],[SKU]],'[1]All Skus'!$A:$AJ,4,FALSE)),""))</f>
        <v>K371BT</v>
      </c>
      <c r="D318" s="15" t="str">
        <f>(IF((VLOOKUP(Table1[[#This Row],[SKU]],'[1]All Skus'!$A:$AJ,2,FALSE))="AKG",(VLOOKUP(Table1[[#This Row],[SKU]],'[1]All Skus'!$A:$AJ,5,FALSE)),""))</f>
        <v>AT110020</v>
      </c>
      <c r="E318" s="15">
        <f>(IF((VLOOKUP(Table1[[#This Row],[SKU]],'[1]All Skus'!$A:$AJ,2,FALSE))="AKG",(VLOOKUP(Table1[[#This Row],[SKU]],'[1]All Skus'!$A:$AJ,6,FALSE)),""))</f>
        <v>0</v>
      </c>
      <c r="F318" s="15">
        <f>(IF((VLOOKUP(Table1[[#This Row],[SKU]],'[1]All Skus'!$A:$AJ,2,FALSE))="AKG",(VLOOKUP(Table1[[#This Row],[SKU]],'[1]All Skus'!$A:$AJ,7,FALSE)),""))</f>
        <v>0</v>
      </c>
      <c r="G318" s="16" t="str">
        <f>(IF((VLOOKUP(Table1[[#This Row],[SKU]],'[1]All Skus'!$A:$AJ,2,FALSE))="AKG",(VLOOKUP(Table1[[#This Row],[SKU]],'[1]All Skus'!$A:$AJ,8,FALSE)),""))</f>
        <v>Professional Audio Bluetooth Headphone (US Pricing)</v>
      </c>
      <c r="H318" s="17" t="str">
        <f>(IF((VLOOKUP(Table1[[#This Row],[SKU]],'[1]All Skus'!$A:$AJ,2,FALSE))="AKG",(VLOOKUP(Table1[[#This Row],[SKU]],'[1]All Skus'!$A:$AJ,9,FALSE)),""))</f>
        <v>K371BT Professional Audio Bluetooth Headphone</v>
      </c>
      <c r="I318" s="18">
        <f>(IF((VLOOKUP(Table1[[#This Row],[SKU]],'[1]All Skus'!$A:$AJ,2,FALSE))="AKG",(VLOOKUP(Table1[[#This Row],[SKU]],'[1]All Skus'!$A:$AJ,10,FALSE)),""))</f>
        <v>268.60000000000002</v>
      </c>
      <c r="J318" s="19">
        <f>(IF((VLOOKUP(Table1[[#This Row],[SKU]],'[1]All Skus'!$A:$AJ,2,FALSE))="AKG",(VLOOKUP(Table1[[#This Row],[SKU]],'[1]All Skus'!$A:$AJ,22,FALSE)),""))</f>
        <v>0</v>
      </c>
      <c r="K318" s="19" t="str">
        <f>(IF((VLOOKUP(Table1[[#This Row],[SKU]],'[1]All Skus'!$A:$AJ,2,FALSE))="AKG",(VLOOKUP(Table1[[#This Row],[SKU]],'[1]All Skus'!$A:$AJ,23,FALSE)),""))</f>
        <v>CN</v>
      </c>
      <c r="L318" s="20" t="str">
        <f>HYPERLINK((IF((VLOOKUP(Table1[[#This Row],[SKU]],'[1]All Skus'!$A:$AJ,2,FALSE))="AKG",(VLOOKUP(Table1[[#This Row],[SKU]],'[1]All Skus'!$A:$AJ,24,FALSE)),"")))</f>
        <v>Compliant</v>
      </c>
    </row>
    <row r="319" spans="1:12" ht="40.799999999999997" customHeight="1" x14ac:dyDescent="0.3">
      <c r="A319" s="13" t="s">
        <v>328</v>
      </c>
      <c r="B319" s="14" t="str">
        <f>(IF((VLOOKUP(Table1[[#This Row],[SKU]],'[1]All Skus'!$A:$AJ,2,FALSE))="AKG",(VLOOKUP(Table1[[#This Row],[SKU]],'[1]All Skus'!$A:$AJ,3,FALSE)), ""))</f>
        <v>Headphones</v>
      </c>
      <c r="C319" s="15" t="str">
        <f>(IF((VLOOKUP(Table1[[#This Row],[SKU]],'[1]All Skus'!$A:$AJ,2,FALSE))="AKG",(VLOOKUP(Table1[[#This Row],[SKU]],'[1]All Skus'!$A:$AJ,4,FALSE)),""))</f>
        <v>K553 MKII</v>
      </c>
      <c r="D319" s="15" t="str">
        <f>(IF((VLOOKUP(Table1[[#This Row],[SKU]],'[1]All Skus'!$A:$AJ,2,FALSE))="AKG",(VLOOKUP(Table1[[#This Row],[SKU]],'[1]All Skus'!$A:$AJ,5,FALSE)),""))</f>
        <v>AT610000</v>
      </c>
      <c r="E319" s="15">
        <f>(IF((VLOOKUP(Table1[[#This Row],[SKU]],'[1]All Skus'!$A:$AJ,2,FALSE))="AKG",(VLOOKUP(Table1[[#This Row],[SKU]],'[1]All Skus'!$A:$AJ,6,FALSE)),""))</f>
        <v>0</v>
      </c>
      <c r="F319" s="15">
        <f>(IF((VLOOKUP(Table1[[#This Row],[SKU]],'[1]All Skus'!$A:$AJ,2,FALSE))="AKG",(VLOOKUP(Table1[[#This Row],[SKU]],'[1]All Skus'!$A:$AJ,7,FALSE)),""))</f>
        <v>0</v>
      </c>
      <c r="G319" s="16" t="str">
        <f>(IF((VLOOKUP(Table1[[#This Row],[SKU]],'[1]All Skus'!$A:$AJ,2,FALSE))="AKG",(VLOOKUP(Table1[[#This Row],[SKU]],'[1]All Skus'!$A:$AJ,8,FALSE)),""))</f>
        <v>Studio Headphone</v>
      </c>
      <c r="H319" s="17" t="str">
        <f>(IF((VLOOKUP(Table1[[#This Row],[SKU]],'[1]All Skus'!$A:$AJ,2,FALSE))="AKG",(VLOOKUP(Table1[[#This Row],[SKU]],'[1]All Skus'!$A:$AJ,9,FALSE)),""))</f>
        <v>Closed back studio headphones</v>
      </c>
      <c r="I319" s="18">
        <f>(IF((VLOOKUP(Table1[[#This Row],[SKU]],'[1]All Skus'!$A:$AJ,2,FALSE))="AKG",(VLOOKUP(Table1[[#This Row],[SKU]],'[1]All Skus'!$A:$AJ,10,FALSE)),""))</f>
        <v>299</v>
      </c>
      <c r="J319" s="19">
        <f>(IF((VLOOKUP(Table1[[#This Row],[SKU]],'[1]All Skus'!$A:$AJ,2,FALSE))="AKG",(VLOOKUP(Table1[[#This Row],[SKU]],'[1]All Skus'!$A:$AJ,22,FALSE)),""))</f>
        <v>1.2</v>
      </c>
      <c r="K319" s="19" t="str">
        <f>(IF((VLOOKUP(Table1[[#This Row],[SKU]],'[1]All Skus'!$A:$AJ,2,FALSE))="AKG",(VLOOKUP(Table1[[#This Row],[SKU]],'[1]All Skus'!$A:$AJ,23,FALSE)),""))</f>
        <v>CN</v>
      </c>
      <c r="L319" s="20" t="str">
        <f>HYPERLINK((IF((VLOOKUP(Table1[[#This Row],[SKU]],'[1]All Skus'!$A:$AJ,2,FALSE))="AKG",(VLOOKUP(Table1[[#This Row],[SKU]],'[1]All Skus'!$A:$AJ,24,FALSE)),"")))</f>
        <v>Non Compliant</v>
      </c>
    </row>
    <row r="320" spans="1:12" ht="40.799999999999997" customHeight="1" x14ac:dyDescent="0.3">
      <c r="A320" s="13" t="s">
        <v>329</v>
      </c>
      <c r="B320" s="14" t="str">
        <f>(IF((VLOOKUP(Table1[[#This Row],[SKU]],'[1]All Skus'!$A:$AJ,2,FALSE))="AKG",(VLOOKUP(Table1[[#This Row],[SKU]],'[1]All Skus'!$A:$AJ,3,FALSE)), ""))</f>
        <v>Headphones</v>
      </c>
      <c r="C320" s="15" t="str">
        <f>(IF((VLOOKUP(Table1[[#This Row],[SKU]],'[1]All Skus'!$A:$AJ,2,FALSE))="AKG",(VLOOKUP(Table1[[#This Row],[SKU]],'[1]All Skus'!$A:$AJ,4,FALSE)),""))</f>
        <v>K612 PRO</v>
      </c>
      <c r="D320" s="15" t="str">
        <f>(IF((VLOOKUP(Table1[[#This Row],[SKU]],'[1]All Skus'!$A:$AJ,2,FALSE))="AKG",(VLOOKUP(Table1[[#This Row],[SKU]],'[1]All Skus'!$A:$AJ,5,FALSE)),""))</f>
        <v>AT690092</v>
      </c>
      <c r="E320" s="15">
        <f>(IF((VLOOKUP(Table1[[#This Row],[SKU]],'[1]All Skus'!$A:$AJ,2,FALSE))="AKG",(VLOOKUP(Table1[[#This Row],[SKU]],'[1]All Skus'!$A:$AJ,6,FALSE)),""))</f>
        <v>0</v>
      </c>
      <c r="F320" s="15">
        <f>(IF((VLOOKUP(Table1[[#This Row],[SKU]],'[1]All Skus'!$A:$AJ,2,FALSE))="AKG",(VLOOKUP(Table1[[#This Row],[SKU]],'[1]All Skus'!$A:$AJ,7,FALSE)),""))</f>
        <v>0</v>
      </c>
      <c r="G320" s="16" t="str">
        <f>(IF((VLOOKUP(Table1[[#This Row],[SKU]],'[1]All Skus'!$A:$AJ,2,FALSE))="AKG",(VLOOKUP(Table1[[#This Row],[SKU]],'[1]All Skus'!$A:$AJ,8,FALSE)),""))</f>
        <v>Professional Headphone</v>
      </c>
      <c r="H320" s="17" t="str">
        <f>(IF((VLOOKUP(Table1[[#This Row],[SKU]],'[1]All Skus'!$A:$AJ,2,FALSE))="AKG",(VLOOKUP(Table1[[#This Row],[SKU]],'[1]All Skus'!$A:$AJ,9,FALSE)),""))</f>
        <v>High Performance Headphones, patented Varimotion technology</v>
      </c>
      <c r="I320" s="18">
        <f>(IF((VLOOKUP(Table1[[#This Row],[SKU]],'[1]All Skus'!$A:$AJ,2,FALSE))="AKG",(VLOOKUP(Table1[[#This Row],[SKU]],'[1]All Skus'!$A:$AJ,10,FALSE)),""))</f>
        <v>299</v>
      </c>
      <c r="J320" s="19">
        <f>(IF((VLOOKUP(Table1[[#This Row],[SKU]],'[1]All Skus'!$A:$AJ,2,FALSE))="AKG",(VLOOKUP(Table1[[#This Row],[SKU]],'[1]All Skus'!$A:$AJ,22,FALSE)),""))</f>
        <v>4.5999999999999996</v>
      </c>
      <c r="K320" s="19" t="str">
        <f>(IF((VLOOKUP(Table1[[#This Row],[SKU]],'[1]All Skus'!$A:$AJ,2,FALSE))="AKG",(VLOOKUP(Table1[[#This Row],[SKU]],'[1]All Skus'!$A:$AJ,23,FALSE)),""))</f>
        <v>CN</v>
      </c>
      <c r="L320" s="20" t="str">
        <f>HYPERLINK((IF((VLOOKUP(Table1[[#This Row],[SKU]],'[1]All Skus'!$A:$AJ,2,FALSE))="AKG",(VLOOKUP(Table1[[#This Row],[SKU]],'[1]All Skus'!$A:$AJ,24,FALSE)),"")))</f>
        <v>Non Compliant</v>
      </c>
    </row>
    <row r="321" spans="1:12" ht="40.799999999999997" customHeight="1" x14ac:dyDescent="0.3">
      <c r="A321" s="13" t="s">
        <v>330</v>
      </c>
      <c r="B321" s="14" t="str">
        <f>(IF((VLOOKUP(Table1[[#This Row],[SKU]],'[1]All Skus'!$A:$AJ,2,FALSE))="AKG",(VLOOKUP(Table1[[#This Row],[SKU]],'[1]All Skus'!$A:$AJ,3,FALSE)), ""))</f>
        <v>Headphones</v>
      </c>
      <c r="C321" s="15" t="str">
        <f>(IF((VLOOKUP(Table1[[#This Row],[SKU]],'[1]All Skus'!$A:$AJ,2,FALSE))="AKG",(VLOOKUP(Table1[[#This Row],[SKU]],'[1]All Skus'!$A:$AJ,4,FALSE)),""))</f>
        <v>K701</v>
      </c>
      <c r="D321" s="15" t="str">
        <f>(IF((VLOOKUP(Table1[[#This Row],[SKU]],'[1]All Skus'!$A:$AJ,2,FALSE))="AKG",(VLOOKUP(Table1[[#This Row],[SKU]],'[1]All Skus'!$A:$AJ,5,FALSE)),""))</f>
        <v>AT110020</v>
      </c>
      <c r="E321" s="15">
        <f>(IF((VLOOKUP(Table1[[#This Row],[SKU]],'[1]All Skus'!$A:$AJ,2,FALSE))="AKG",(VLOOKUP(Table1[[#This Row],[SKU]],'[1]All Skus'!$A:$AJ,6,FALSE)),""))</f>
        <v>0</v>
      </c>
      <c r="F321" s="15">
        <f>(IF((VLOOKUP(Table1[[#This Row],[SKU]],'[1]All Skus'!$A:$AJ,2,FALSE))="AKG",(VLOOKUP(Table1[[#This Row],[SKU]],'[1]All Skus'!$A:$AJ,7,FALSE)),""))</f>
        <v>0</v>
      </c>
      <c r="G321" s="16" t="str">
        <f>(IF((VLOOKUP(Table1[[#This Row],[SKU]],'[1]All Skus'!$A:$AJ,2,FALSE))="AKG",(VLOOKUP(Table1[[#This Row],[SKU]],'[1]All Skus'!$A:$AJ,8,FALSE)),""))</f>
        <v>Professional Headphone</v>
      </c>
      <c r="H321" s="17" t="str">
        <f>(IF((VLOOKUP(Table1[[#This Row],[SKU]],'[1]All Skus'!$A:$AJ,2,FALSE))="AKG",(VLOOKUP(Table1[[#This Row],[SKU]],'[1]All Skus'!$A:$AJ,9,FALSE)),""))</f>
        <v>Re-Launch</v>
      </c>
      <c r="I321" s="18">
        <f>(IF((VLOOKUP(Table1[[#This Row],[SKU]],'[1]All Skus'!$A:$AJ,2,FALSE))="AKG",(VLOOKUP(Table1[[#This Row],[SKU]],'[1]All Skus'!$A:$AJ,10,FALSE)),""))</f>
        <v>671.06</v>
      </c>
      <c r="J321" s="19">
        <f>(IF((VLOOKUP(Table1[[#This Row],[SKU]],'[1]All Skus'!$A:$AJ,2,FALSE))="AKG",(VLOOKUP(Table1[[#This Row],[SKU]],'[1]All Skus'!$A:$AJ,22,FALSE)),""))</f>
        <v>5.2</v>
      </c>
      <c r="K321" s="19" t="str">
        <f>(IF((VLOOKUP(Table1[[#This Row],[SKU]],'[1]All Skus'!$A:$AJ,2,FALSE))="AKG",(VLOOKUP(Table1[[#This Row],[SKU]],'[1]All Skus'!$A:$AJ,23,FALSE)),""))</f>
        <v>CN</v>
      </c>
      <c r="L321" s="20" t="str">
        <f>HYPERLINK((IF((VLOOKUP(Table1[[#This Row],[SKU]],'[1]All Skus'!$A:$AJ,2,FALSE))="AKG",(VLOOKUP(Table1[[#This Row],[SKU]],'[1]All Skus'!$A:$AJ,24,FALSE)),"")))</f>
        <v>Non Compliant</v>
      </c>
    </row>
    <row r="322" spans="1:12" ht="40.799999999999997" customHeight="1" x14ac:dyDescent="0.3">
      <c r="A322" s="13" t="s">
        <v>331</v>
      </c>
      <c r="B322" s="14" t="str">
        <f>(IF((VLOOKUP(Table1[[#This Row],[SKU]],'[1]All Skus'!$A:$AJ,2,FALSE))="AKG",(VLOOKUP(Table1[[#This Row],[SKU]],'[1]All Skus'!$A:$AJ,3,FALSE)), ""))</f>
        <v>Headphones</v>
      </c>
      <c r="C322" s="15" t="str">
        <f>(IF((VLOOKUP(Table1[[#This Row],[SKU]],'[1]All Skus'!$A:$AJ,2,FALSE))="AKG",(VLOOKUP(Table1[[#This Row],[SKU]],'[1]All Skus'!$A:$AJ,4,FALSE)),""))</f>
        <v>K702</v>
      </c>
      <c r="D322" s="15" t="str">
        <f>(IF((VLOOKUP(Table1[[#This Row],[SKU]],'[1]All Skus'!$A:$AJ,2,FALSE))="AKG",(VLOOKUP(Table1[[#This Row],[SKU]],'[1]All Skus'!$A:$AJ,5,FALSE)),""))</f>
        <v>AT110020</v>
      </c>
      <c r="E322" s="15">
        <f>(IF((VLOOKUP(Table1[[#This Row],[SKU]],'[1]All Skus'!$A:$AJ,2,FALSE))="AKG",(VLOOKUP(Table1[[#This Row],[SKU]],'[1]All Skus'!$A:$AJ,6,FALSE)),""))</f>
        <v>0</v>
      </c>
      <c r="F322" s="15">
        <f>(IF((VLOOKUP(Table1[[#This Row],[SKU]],'[1]All Skus'!$A:$AJ,2,FALSE))="AKG",(VLOOKUP(Table1[[#This Row],[SKU]],'[1]All Skus'!$A:$AJ,7,FALSE)),""))</f>
        <v>0</v>
      </c>
      <c r="G322" s="16" t="str">
        <f>(IF((VLOOKUP(Table1[[#This Row],[SKU]],'[1]All Skus'!$A:$AJ,2,FALSE))="AKG",(VLOOKUP(Table1[[#This Row],[SKU]],'[1]All Skus'!$A:$AJ,8,FALSE)),""))</f>
        <v>Professional Headphone</v>
      </c>
      <c r="H322" s="17" t="str">
        <f>(IF((VLOOKUP(Table1[[#This Row],[SKU]],'[1]All Skus'!$A:$AJ,2,FALSE))="AKG",(VLOOKUP(Table1[[#This Row],[SKU]],'[1]All Skus'!$A:$AJ,9,FALSE)),""))</f>
        <v>Patented VarimotionTM-two-layer diaphragm, flat wire voice coil, "3-D form ear pads for perfect fit, individually tested and numbered</v>
      </c>
      <c r="I322" s="18">
        <f>(IF((VLOOKUP(Table1[[#This Row],[SKU]],'[1]All Skus'!$A:$AJ,2,FALSE))="AKG",(VLOOKUP(Table1[[#This Row],[SKU]],'[1]All Skus'!$A:$AJ,10,FALSE)),""))</f>
        <v>527</v>
      </c>
      <c r="J322" s="19">
        <f>(IF((VLOOKUP(Table1[[#This Row],[SKU]],'[1]All Skus'!$A:$AJ,2,FALSE))="AKG",(VLOOKUP(Table1[[#This Row],[SKU]],'[1]All Skus'!$A:$AJ,22,FALSE)),""))</f>
        <v>5.2</v>
      </c>
      <c r="K322" s="19" t="str">
        <f>(IF((VLOOKUP(Table1[[#This Row],[SKU]],'[1]All Skus'!$A:$AJ,2,FALSE))="AKG",(VLOOKUP(Table1[[#This Row],[SKU]],'[1]All Skus'!$A:$AJ,23,FALSE)),""))</f>
        <v>CN</v>
      </c>
      <c r="L322" s="20" t="str">
        <f>HYPERLINK((IF((VLOOKUP(Table1[[#This Row],[SKU]],'[1]All Skus'!$A:$AJ,2,FALSE))="AKG",(VLOOKUP(Table1[[#This Row],[SKU]],'[1]All Skus'!$A:$AJ,24,FALSE)),"")))</f>
        <v>Non Compliant</v>
      </c>
    </row>
    <row r="323" spans="1:12" ht="40.799999999999997" customHeight="1" x14ac:dyDescent="0.3">
      <c r="A323" s="22" t="s">
        <v>332</v>
      </c>
      <c r="B323" s="14" t="str">
        <f>(IF((VLOOKUP(Table1[[#This Row],[SKU]],'[1]All Skus'!$A:$AJ,2,FALSE))="AKG",(VLOOKUP(Table1[[#This Row],[SKU]],'[1]All Skus'!$A:$AJ,3,FALSE)), ""))</f>
        <v>Headphones</v>
      </c>
      <c r="C323" s="15" t="str">
        <f>(IF((VLOOKUP(Table1[[#This Row],[SKU]],'[1]All Skus'!$A:$AJ,2,FALSE))="AKG",(VLOOKUP(Table1[[#This Row],[SKU]],'[1]All Skus'!$A:$AJ,4,FALSE)),""))</f>
        <v>K712 PRO</v>
      </c>
      <c r="D323" s="15" t="str">
        <f>(IF((VLOOKUP(Table1[[#This Row],[SKU]],'[1]All Skus'!$A:$AJ,2,FALSE))="AKG",(VLOOKUP(Table1[[#This Row],[SKU]],'[1]All Skus'!$A:$AJ,5,FALSE)),""))</f>
        <v>AT110020</v>
      </c>
      <c r="E323" s="15">
        <f>(IF((VLOOKUP(Table1[[#This Row],[SKU]],'[1]All Skus'!$A:$AJ,2,FALSE))="AKG",(VLOOKUP(Table1[[#This Row],[SKU]],'[1]All Skus'!$A:$AJ,6,FALSE)),""))</f>
        <v>0</v>
      </c>
      <c r="F323" s="15">
        <f>(IF((VLOOKUP(Table1[[#This Row],[SKU]],'[1]All Skus'!$A:$AJ,2,FALSE))="AKG",(VLOOKUP(Table1[[#This Row],[SKU]],'[1]All Skus'!$A:$AJ,7,FALSE)),""))</f>
        <v>0</v>
      </c>
      <c r="G323" s="16" t="str">
        <f>(IF((VLOOKUP(Table1[[#This Row],[SKU]],'[1]All Skus'!$A:$AJ,2,FALSE))="AKG",(VLOOKUP(Table1[[#This Row],[SKU]],'[1]All Skus'!$A:$AJ,8,FALSE)),""))</f>
        <v>Professional Headphone</v>
      </c>
      <c r="H323" s="17" t="str">
        <f>(IF((VLOOKUP(Table1[[#This Row],[SKU]],'[1]All Skus'!$A:$AJ,2,FALSE))="AKG",(VLOOKUP(Table1[[#This Row],[SKU]],'[1]All Skus'!$A:$AJ,9,FALSE)),""))</f>
        <v>Reference Studio headphones</v>
      </c>
      <c r="I323" s="18">
        <f>(IF((VLOOKUP(Table1[[#This Row],[SKU]],'[1]All Skus'!$A:$AJ,2,FALSE))="AKG",(VLOOKUP(Table1[[#This Row],[SKU]],'[1]All Skus'!$A:$AJ,10,FALSE)),""))</f>
        <v>827.12</v>
      </c>
      <c r="J323" s="19">
        <f>(IF((VLOOKUP(Table1[[#This Row],[SKU]],'[1]All Skus'!$A:$AJ,2,FALSE))="AKG",(VLOOKUP(Table1[[#This Row],[SKU]],'[1]All Skus'!$A:$AJ,22,FALSE)),""))</f>
        <v>5.2</v>
      </c>
      <c r="K323" s="19" t="str">
        <f>(IF((VLOOKUP(Table1[[#This Row],[SKU]],'[1]All Skus'!$A:$AJ,2,FALSE))="AKG",(VLOOKUP(Table1[[#This Row],[SKU]],'[1]All Skus'!$A:$AJ,23,FALSE)),""))</f>
        <v>SK</v>
      </c>
      <c r="L323" s="20" t="str">
        <f>HYPERLINK((IF((VLOOKUP(Table1[[#This Row],[SKU]],'[1]All Skus'!$A:$AJ,2,FALSE))="AKG",(VLOOKUP(Table1[[#This Row],[SKU]],'[1]All Skus'!$A:$AJ,24,FALSE)),"")))</f>
        <v>Compliant</v>
      </c>
    </row>
    <row r="324" spans="1:12" ht="40.799999999999997" customHeight="1" x14ac:dyDescent="0.3">
      <c r="A324" s="22" t="s">
        <v>333</v>
      </c>
      <c r="B324" s="14" t="str">
        <f>(IF((VLOOKUP(Table1[[#This Row],[SKU]],'[1]All Skus'!$A:$AJ,2,FALSE))="AKG",(VLOOKUP(Table1[[#This Row],[SKU]],'[1]All Skus'!$A:$AJ,3,FALSE)), ""))</f>
        <v>Headphones</v>
      </c>
      <c r="C324" s="15" t="str">
        <f>(IF((VLOOKUP(Table1[[#This Row],[SKU]],'[1]All Skus'!$A:$AJ,2,FALSE))="AKG",(VLOOKUP(Table1[[#This Row],[SKU]],'[1]All Skus'!$A:$AJ,4,FALSE)),""))</f>
        <v>K812 PRO</v>
      </c>
      <c r="D324" s="15" t="str">
        <f>(IF((VLOOKUP(Table1[[#This Row],[SKU]],'[1]All Skus'!$A:$AJ,2,FALSE))="AKG",(VLOOKUP(Table1[[#This Row],[SKU]],'[1]All Skus'!$A:$AJ,5,FALSE)),""))</f>
        <v>AT650000</v>
      </c>
      <c r="E324" s="15">
        <f>(IF((VLOOKUP(Table1[[#This Row],[SKU]],'[1]All Skus'!$A:$AJ,2,FALSE))="AKG",(VLOOKUP(Table1[[#This Row],[SKU]],'[1]All Skus'!$A:$AJ,6,FALSE)),""))</f>
        <v>0</v>
      </c>
      <c r="F324" s="15">
        <f>(IF((VLOOKUP(Table1[[#This Row],[SKU]],'[1]All Skus'!$A:$AJ,2,FALSE))="AKG",(VLOOKUP(Table1[[#This Row],[SKU]],'[1]All Skus'!$A:$AJ,7,FALSE)),""))</f>
        <v>0</v>
      </c>
      <c r="G324" s="16" t="str">
        <f>(IF((VLOOKUP(Table1[[#This Row],[SKU]],'[1]All Skus'!$A:$AJ,2,FALSE))="AKG",(VLOOKUP(Table1[[#This Row],[SKU]],'[1]All Skus'!$A:$AJ,8,FALSE)),""))</f>
        <v>Professional Headphone</v>
      </c>
      <c r="H324" s="17" t="str">
        <f>(IF((VLOOKUP(Table1[[#This Row],[SKU]],'[1]All Skus'!$A:$AJ,2,FALSE))="AKG",(VLOOKUP(Table1[[#This Row],[SKU]],'[1]All Skus'!$A:$AJ,9,FALSE)),""))</f>
        <v>Superior Reference headphones</v>
      </c>
      <c r="I324" s="18">
        <f>(IF((VLOOKUP(Table1[[#This Row],[SKU]],'[1]All Skus'!$A:$AJ,2,FALSE))="AKG",(VLOOKUP(Table1[[#This Row],[SKU]],'[1]All Skus'!$A:$AJ,10,FALSE)),""))</f>
        <v>2255.67</v>
      </c>
      <c r="J324" s="19">
        <f>(IF((VLOOKUP(Table1[[#This Row],[SKU]],'[1]All Skus'!$A:$AJ,2,FALSE))="AKG",(VLOOKUP(Table1[[#This Row],[SKU]],'[1]All Skus'!$A:$AJ,22,FALSE)),""))</f>
        <v>5.2</v>
      </c>
      <c r="K324" s="19" t="str">
        <f>(IF((VLOOKUP(Table1[[#This Row],[SKU]],'[1]All Skus'!$A:$AJ,2,FALSE))="AKG",(VLOOKUP(Table1[[#This Row],[SKU]],'[1]All Skus'!$A:$AJ,23,FALSE)),""))</f>
        <v>SK</v>
      </c>
      <c r="L324" s="20" t="str">
        <f>HYPERLINK((IF((VLOOKUP(Table1[[#This Row],[SKU]],'[1]All Skus'!$A:$AJ,2,FALSE))="AKG",(VLOOKUP(Table1[[#This Row],[SKU]],'[1]All Skus'!$A:$AJ,24,FALSE)),"")))</f>
        <v>Compliant</v>
      </c>
    </row>
    <row r="325" spans="1:12" ht="40.799999999999997" customHeight="1" x14ac:dyDescent="0.3">
      <c r="A325" s="22" t="s">
        <v>334</v>
      </c>
      <c r="B325" s="14" t="str">
        <f>(IF((VLOOKUP(Table1[[#This Row],[SKU]],'[1]All Skus'!$A:$AJ,2,FALSE))="AKG",(VLOOKUP(Table1[[#This Row],[SKU]],'[1]All Skus'!$A:$AJ,3,FALSE)), ""))</f>
        <v>Headphones</v>
      </c>
      <c r="C325" s="15" t="str">
        <f>(IF((VLOOKUP(Table1[[#This Row],[SKU]],'[1]All Skus'!$A:$AJ,2,FALSE))="AKG",(VLOOKUP(Table1[[#This Row],[SKU]],'[1]All Skus'!$A:$AJ,4,FALSE)),""))</f>
        <v>K872</v>
      </c>
      <c r="D325" s="15" t="str">
        <f>(IF((VLOOKUP(Table1[[#This Row],[SKU]],'[1]All Skus'!$A:$AJ,2,FALSE))="AKG",(VLOOKUP(Table1[[#This Row],[SKU]],'[1]All Skus'!$A:$AJ,5,FALSE)),""))</f>
        <v>AT110020</v>
      </c>
      <c r="E325" s="15">
        <f>(IF((VLOOKUP(Table1[[#This Row],[SKU]],'[1]All Skus'!$A:$AJ,2,FALSE))="AKG",(VLOOKUP(Table1[[#This Row],[SKU]],'[1]All Skus'!$A:$AJ,6,FALSE)),""))</f>
        <v>0</v>
      </c>
      <c r="F325" s="15">
        <f>(IF((VLOOKUP(Table1[[#This Row],[SKU]],'[1]All Skus'!$A:$AJ,2,FALSE))="AKG",(VLOOKUP(Table1[[#This Row],[SKU]],'[1]All Skus'!$A:$AJ,7,FALSE)),""))</f>
        <v>0</v>
      </c>
      <c r="G325" s="16" t="str">
        <f>(IF((VLOOKUP(Table1[[#This Row],[SKU]],'[1]All Skus'!$A:$AJ,2,FALSE))="AKG",(VLOOKUP(Table1[[#This Row],[SKU]],'[1]All Skus'!$A:$AJ,8,FALSE)),""))</f>
        <v>Master Reference Closed-Back Studio Headphones</v>
      </c>
      <c r="H325" s="17" t="str">
        <f>(IF((VLOOKUP(Table1[[#This Row],[SKU]],'[1]All Skus'!$A:$AJ,2,FALSE))="AKG",(VLOOKUP(Table1[[#This Row],[SKU]],'[1]All Skus'!$A:$AJ,9,FALSE)),""))</f>
        <v>Master reference closed-back studio headphones, with custom 53mm drivers, 1.5 Tesla magnet systems, 3D-shaped slow-retention foam ear-cups, open-mesh headband.</v>
      </c>
      <c r="I325" s="18">
        <f>(IF((VLOOKUP(Table1[[#This Row],[SKU]],'[1]All Skus'!$A:$AJ,2,FALSE))="AKG",(VLOOKUP(Table1[[#This Row],[SKU]],'[1]All Skus'!$A:$AJ,10,FALSE)),""))</f>
        <v>2255.67</v>
      </c>
      <c r="J325" s="19">
        <f>(IF((VLOOKUP(Table1[[#This Row],[SKU]],'[1]All Skus'!$A:$AJ,2,FALSE))="AKG",(VLOOKUP(Table1[[#This Row],[SKU]],'[1]All Skus'!$A:$AJ,22,FALSE)),""))</f>
        <v>0</v>
      </c>
      <c r="K325" s="19" t="str">
        <f>(IF((VLOOKUP(Table1[[#This Row],[SKU]],'[1]All Skus'!$A:$AJ,2,FALSE))="AKG",(VLOOKUP(Table1[[#This Row],[SKU]],'[1]All Skus'!$A:$AJ,23,FALSE)),""))</f>
        <v>SK</v>
      </c>
      <c r="L325" s="20" t="str">
        <f>HYPERLINK((IF((VLOOKUP(Table1[[#This Row],[SKU]],'[1]All Skus'!$A:$AJ,2,FALSE))="AKG",(VLOOKUP(Table1[[#This Row],[SKU]],'[1]All Skus'!$A:$AJ,24,FALSE)),"")))</f>
        <v>Compliant</v>
      </c>
    </row>
    <row r="326" spans="1:12" ht="40.799999999999997" customHeight="1" x14ac:dyDescent="0.3">
      <c r="A326" s="13" t="s">
        <v>335</v>
      </c>
      <c r="B326" s="14" t="str">
        <f>(IF((VLOOKUP(Table1[[#This Row],[SKU]],'[1]All Skus'!$A:$AJ,2,FALSE))="AKG",(VLOOKUP(Table1[[#This Row],[SKU]],'[1]All Skus'!$A:$AJ,3,FALSE)), ""))</f>
        <v>Headphones</v>
      </c>
      <c r="C326" s="15" t="str">
        <f>(IF((VLOOKUP(Table1[[#This Row],[SKU]],'[1]All Skus'!$A:$AJ,2,FALSE))="AKG",(VLOOKUP(Table1[[#This Row],[SKU]],'[1]All Skus'!$A:$AJ,4,FALSE)),""))</f>
        <v>K15</v>
      </c>
      <c r="D326" s="15" t="str">
        <f>(IF((VLOOKUP(Table1[[#This Row],[SKU]],'[1]All Skus'!$A:$AJ,2,FALSE))="AKG",(VLOOKUP(Table1[[#This Row],[SKU]],'[1]All Skus'!$A:$AJ,5,FALSE)),""))</f>
        <v>AT690091</v>
      </c>
      <c r="E326" s="15">
        <f>(IF((VLOOKUP(Table1[[#This Row],[SKU]],'[1]All Skus'!$A:$AJ,2,FALSE))="AKG",(VLOOKUP(Table1[[#This Row],[SKU]],'[1]All Skus'!$A:$AJ,6,FALSE)),""))</f>
        <v>0</v>
      </c>
      <c r="F326" s="15">
        <f>(IF((VLOOKUP(Table1[[#This Row],[SKU]],'[1]All Skus'!$A:$AJ,2,FALSE))="AKG",(VLOOKUP(Table1[[#This Row],[SKU]],'[1]All Skus'!$A:$AJ,7,FALSE)),""))</f>
        <v>0</v>
      </c>
      <c r="G326" s="16" t="str">
        <f>(IF((VLOOKUP(Table1[[#This Row],[SKU]],'[1]All Skus'!$A:$AJ,2,FALSE))="AKG",(VLOOKUP(Table1[[#This Row],[SKU]],'[1]All Skus'!$A:$AJ,8,FALSE)),""))</f>
        <v>Conference Headphone</v>
      </c>
      <c r="H326" s="17" t="str">
        <f>(IF((VLOOKUP(Table1[[#This Row],[SKU]],'[1]All Skus'!$A:$AJ,2,FALSE))="AKG",(VLOOKUP(Table1[[#This Row],[SKU]],'[1]All Skus'!$A:$AJ,9,FALSE)),""))</f>
        <v>High-Performance conference headphones</v>
      </c>
      <c r="I326" s="18">
        <f>(IF((VLOOKUP(Table1[[#This Row],[SKU]],'[1]All Skus'!$A:$AJ,2,FALSE))="AKG",(VLOOKUP(Table1[[#This Row],[SKU]],'[1]All Skus'!$A:$AJ,10,FALSE)),""))</f>
        <v>142.86000000000001</v>
      </c>
      <c r="J326" s="19">
        <f>(IF((VLOOKUP(Table1[[#This Row],[SKU]],'[1]All Skus'!$A:$AJ,2,FALSE))="AKG",(VLOOKUP(Table1[[#This Row],[SKU]],'[1]All Skus'!$A:$AJ,22,FALSE)),""))</f>
        <v>2.4</v>
      </c>
      <c r="K326" s="19" t="str">
        <f>(IF((VLOOKUP(Table1[[#This Row],[SKU]],'[1]All Skus'!$A:$AJ,2,FALSE))="AKG",(VLOOKUP(Table1[[#This Row],[SKU]],'[1]All Skus'!$A:$AJ,23,FALSE)),""))</f>
        <v>SK</v>
      </c>
      <c r="L326" s="20" t="str">
        <f>HYPERLINK((IF((VLOOKUP(Table1[[#This Row],[SKU]],'[1]All Skus'!$A:$AJ,2,FALSE))="AKG",(VLOOKUP(Table1[[#This Row],[SKU]],'[1]All Skus'!$A:$AJ,24,FALSE)),"")))</f>
        <v>Compliant</v>
      </c>
    </row>
    <row r="327" spans="1:12" ht="40.799999999999997" customHeight="1" x14ac:dyDescent="0.3">
      <c r="A327" s="24" t="s">
        <v>336</v>
      </c>
      <c r="B327" s="14">
        <f>(IF((VLOOKUP(Table1[[#This Row],[SKU]],'[1]All Skus'!$A:$AJ,2,FALSE))="AKG",(VLOOKUP(Table1[[#This Row],[SKU]],'[1]All Skus'!$A:$AJ,3,FALSE)), ""))</f>
        <v>0</v>
      </c>
      <c r="C327" s="15">
        <f>(IF((VLOOKUP(Table1[[#This Row],[SKU]],'[1]All Skus'!$A:$AJ,2,FALSE))="AKG",(VLOOKUP(Table1[[#This Row],[SKU]],'[1]All Skus'!$A:$AJ,4,FALSE)),""))</f>
        <v>0</v>
      </c>
      <c r="D327" s="15">
        <f>(IF((VLOOKUP(Table1[[#This Row],[SKU]],'[1]All Skus'!$A:$AJ,2,FALSE))="AKG",(VLOOKUP(Table1[[#This Row],[SKU]],'[1]All Skus'!$A:$AJ,5,FALSE)),""))</f>
        <v>0</v>
      </c>
      <c r="E327" s="15">
        <f>(IF((VLOOKUP(Table1[[#This Row],[SKU]],'[1]All Skus'!$A:$AJ,2,FALSE))="AKG",(VLOOKUP(Table1[[#This Row],[SKU]],'[1]All Skus'!$A:$AJ,6,FALSE)),""))</f>
        <v>0</v>
      </c>
      <c r="F327" s="15">
        <f>(IF((VLOOKUP(Table1[[#This Row],[SKU]],'[1]All Skus'!$A:$AJ,2,FALSE))="AKG",(VLOOKUP(Table1[[#This Row],[SKU]],'[1]All Skus'!$A:$AJ,7,FALSE)),""))</f>
        <v>0</v>
      </c>
      <c r="G327" s="16">
        <f>(IF((VLOOKUP(Table1[[#This Row],[SKU]],'[1]All Skus'!$A:$AJ,2,FALSE))="AKG",(VLOOKUP(Table1[[#This Row],[SKU]],'[1]All Skus'!$A:$AJ,8,FALSE)),""))</f>
        <v>0</v>
      </c>
      <c r="H327" s="17">
        <f>(IF((VLOOKUP(Table1[[#This Row],[SKU]],'[1]All Skus'!$A:$AJ,2,FALSE))="AKG",(VLOOKUP(Table1[[#This Row],[SKU]],'[1]All Skus'!$A:$AJ,9,FALSE)),""))</f>
        <v>0</v>
      </c>
      <c r="I327" s="18">
        <f>(IF((VLOOKUP(Table1[[#This Row],[SKU]],'[1]All Skus'!$A:$AJ,2,FALSE))="AKG",(VLOOKUP(Table1[[#This Row],[SKU]],'[1]All Skus'!$A:$AJ,10,FALSE)),""))</f>
        <v>0</v>
      </c>
      <c r="J327" s="19">
        <f>(IF((VLOOKUP(Table1[[#This Row],[SKU]],'[1]All Skus'!$A:$AJ,2,FALSE))="AKG",(VLOOKUP(Table1[[#This Row],[SKU]],'[1]All Skus'!$A:$AJ,22,FALSE)),""))</f>
        <v>0</v>
      </c>
      <c r="K327" s="19">
        <f>(IF((VLOOKUP(Table1[[#This Row],[SKU]],'[1]All Skus'!$A:$AJ,2,FALSE))="AKG",(VLOOKUP(Table1[[#This Row],[SKU]],'[1]All Skus'!$A:$AJ,23,FALSE)),""))</f>
        <v>0</v>
      </c>
      <c r="L327" s="20" t="str">
        <f>HYPERLINK((IF((VLOOKUP(Table1[[#This Row],[SKU]],'[1]All Skus'!$A:$AJ,2,FALSE))="AKG",(VLOOKUP(Table1[[#This Row],[SKU]],'[1]All Skus'!$A:$AJ,24,FALSE)),"")))</f>
        <v/>
      </c>
    </row>
    <row r="328" spans="1:12" ht="40.799999999999997" customHeight="1" x14ac:dyDescent="0.3">
      <c r="A328" s="13" t="s">
        <v>337</v>
      </c>
      <c r="B328" s="14" t="str">
        <f>(IF((VLOOKUP(Table1[[#This Row],[SKU]],'[1]All Skus'!$A:$AJ,2,FALSE))="AKG",(VLOOKUP(Table1[[#This Row],[SKU]],'[1]All Skus'!$A:$AJ,3,FALSE)), ""))</f>
        <v>Headphones</v>
      </c>
      <c r="C328" s="15" t="str">
        <f>(IF((VLOOKUP(Table1[[#This Row],[SKU]],'[1]All Skus'!$A:$AJ,2,FALSE))="AKG",(VLOOKUP(Table1[[#This Row],[SKU]],'[1]All Skus'!$A:$AJ,4,FALSE)),""))</f>
        <v>HSC15</v>
      </c>
      <c r="D328" s="15" t="str">
        <f>(IF((VLOOKUP(Table1[[#This Row],[SKU]],'[1]All Skus'!$A:$AJ,2,FALSE))="AKG",(VLOOKUP(Table1[[#This Row],[SKU]],'[1]All Skus'!$A:$AJ,5,FALSE)),""))</f>
        <v>AT510060</v>
      </c>
      <c r="E328" s="15">
        <f>(IF((VLOOKUP(Table1[[#This Row],[SKU]],'[1]All Skus'!$A:$AJ,2,FALSE))="AKG",(VLOOKUP(Table1[[#This Row],[SKU]],'[1]All Skus'!$A:$AJ,6,FALSE)),""))</f>
        <v>0</v>
      </c>
      <c r="F328" s="15">
        <f>(IF((VLOOKUP(Table1[[#This Row],[SKU]],'[1]All Skus'!$A:$AJ,2,FALSE))="AKG",(VLOOKUP(Table1[[#This Row],[SKU]],'[1]All Skus'!$A:$AJ,7,FALSE)),""))</f>
        <v>0</v>
      </c>
      <c r="G328" s="16" t="str">
        <f>(IF((VLOOKUP(Table1[[#This Row],[SKU]],'[1]All Skus'!$A:$AJ,2,FALSE))="AKG",(VLOOKUP(Table1[[#This Row],[SKU]],'[1]All Skus'!$A:$AJ,8,FALSE)),""))</f>
        <v>Headset</v>
      </c>
      <c r="H328" s="17" t="str">
        <f>(IF((VLOOKUP(Table1[[#This Row],[SKU]],'[1]All Skus'!$A:$AJ,2,FALSE))="AKG",(VLOOKUP(Table1[[#This Row],[SKU]],'[1]All Skus'!$A:$AJ,9,FALSE)),""))</f>
        <v>High-Performance conference headset</v>
      </c>
      <c r="I328" s="18">
        <f>(IF((VLOOKUP(Table1[[#This Row],[SKU]],'[1]All Skus'!$A:$AJ,2,FALSE))="AKG",(VLOOKUP(Table1[[#This Row],[SKU]],'[1]All Skus'!$A:$AJ,10,FALSE)),""))</f>
        <v>275</v>
      </c>
      <c r="J328" s="19">
        <f>(IF((VLOOKUP(Table1[[#This Row],[SKU]],'[1]All Skus'!$A:$AJ,2,FALSE))="AKG",(VLOOKUP(Table1[[#This Row],[SKU]],'[1]All Skus'!$A:$AJ,22,FALSE)),""))</f>
        <v>2.4</v>
      </c>
      <c r="K328" s="19" t="str">
        <f>(IF((VLOOKUP(Table1[[#This Row],[SKU]],'[1]All Skus'!$A:$AJ,2,FALSE))="AKG",(VLOOKUP(Table1[[#This Row],[SKU]],'[1]All Skus'!$A:$AJ,23,FALSE)),""))</f>
        <v>SK</v>
      </c>
      <c r="L328" s="20" t="str">
        <f>HYPERLINK((IF((VLOOKUP(Table1[[#This Row],[SKU]],'[1]All Skus'!$A:$AJ,2,FALSE))="AKG",(VLOOKUP(Table1[[#This Row],[SKU]],'[1]All Skus'!$A:$AJ,24,FALSE)),"")))</f>
        <v>Compliant</v>
      </c>
    </row>
    <row r="329" spans="1:12" ht="40.799999999999997" customHeight="1" x14ac:dyDescent="0.3">
      <c r="A329" s="13" t="s">
        <v>338</v>
      </c>
      <c r="B329" s="14" t="str">
        <f>(IF((VLOOKUP(Table1[[#This Row],[SKU]],'[1]All Skus'!$A:$AJ,2,FALSE))="AKG",(VLOOKUP(Table1[[#This Row],[SKU]],'[1]All Skus'!$A:$AJ,3,FALSE)), ""))</f>
        <v>Headphones</v>
      </c>
      <c r="C329" s="15" t="str">
        <f>(IF((VLOOKUP(Table1[[#This Row],[SKU]],'[1]All Skus'!$A:$AJ,2,FALSE))="AKG",(VLOOKUP(Table1[[#This Row],[SKU]],'[1]All Skus'!$A:$AJ,4,FALSE)),""))</f>
        <v>HSD171</v>
      </c>
      <c r="D329" s="15" t="str">
        <f>(IF((VLOOKUP(Table1[[#This Row],[SKU]],'[1]All Skus'!$A:$AJ,2,FALSE))="AKG",(VLOOKUP(Table1[[#This Row],[SKU]],'[1]All Skus'!$A:$AJ,5,FALSE)),""))</f>
        <v>AT210030</v>
      </c>
      <c r="E329" s="15">
        <f>(IF((VLOOKUP(Table1[[#This Row],[SKU]],'[1]All Skus'!$A:$AJ,2,FALSE))="AKG",(VLOOKUP(Table1[[#This Row],[SKU]],'[1]All Skus'!$A:$AJ,6,FALSE)),""))</f>
        <v>0</v>
      </c>
      <c r="F329" s="15" t="str">
        <f>(IF((VLOOKUP(Table1[[#This Row],[SKU]],'[1]All Skus'!$A:$AJ,2,FALSE))="AKG",(VLOOKUP(Table1[[#This Row],[SKU]],'[1]All Skus'!$A:$AJ,7,FALSE)),""))</f>
        <v>Limited Quantity</v>
      </c>
      <c r="G329" s="16" t="str">
        <f>(IF((VLOOKUP(Table1[[#This Row],[SKU]],'[1]All Skus'!$A:$AJ,2,FALSE))="AKG",(VLOOKUP(Table1[[#This Row],[SKU]],'[1]All Skus'!$A:$AJ,8,FALSE)),""))</f>
        <v>Headset</v>
      </c>
      <c r="H329" s="17" t="str">
        <f>(IF((VLOOKUP(Table1[[#This Row],[SKU]],'[1]All Skus'!$A:$AJ,2,FALSE))="AKG",(VLOOKUP(Table1[[#This Row],[SKU]],'[1]All Skus'!$A:$AJ,9,FALSE)),""))</f>
        <v>Prof. closed-back headsets derived from K 171 headphones with dynamic mic for broadcast and recording use. Without muting function. MK HS cable not included.</v>
      </c>
      <c r="I329" s="18">
        <f>(IF((VLOOKUP(Table1[[#This Row],[SKU]],'[1]All Skus'!$A:$AJ,2,FALSE))="AKG",(VLOOKUP(Table1[[#This Row],[SKU]],'[1]All Skus'!$A:$AJ,10,FALSE)),""))</f>
        <v>350</v>
      </c>
      <c r="J329" s="19">
        <f>(IF((VLOOKUP(Table1[[#This Row],[SKU]],'[1]All Skus'!$A:$AJ,2,FALSE))="AKG",(VLOOKUP(Table1[[#This Row],[SKU]],'[1]All Skus'!$A:$AJ,22,FALSE)),""))</f>
        <v>4.4000000000000004</v>
      </c>
      <c r="K329" s="19" t="str">
        <f>(IF((VLOOKUP(Table1[[#This Row],[SKU]],'[1]All Skus'!$A:$AJ,2,FALSE))="AKG",(VLOOKUP(Table1[[#This Row],[SKU]],'[1]All Skus'!$A:$AJ,23,FALSE)),""))</f>
        <v>CN</v>
      </c>
      <c r="L329" s="20" t="str">
        <f>HYPERLINK((IF((VLOOKUP(Table1[[#This Row],[SKU]],'[1]All Skus'!$A:$AJ,2,FALSE))="AKG",(VLOOKUP(Table1[[#This Row],[SKU]],'[1]All Skus'!$A:$AJ,24,FALSE)),"")))</f>
        <v>Non Compliant</v>
      </c>
    </row>
    <row r="330" spans="1:12" ht="40.799999999999997" customHeight="1" x14ac:dyDescent="0.3">
      <c r="A330" s="13" t="s">
        <v>339</v>
      </c>
      <c r="B330" s="14" t="str">
        <f>(IF((VLOOKUP(Table1[[#This Row],[SKU]],'[1]All Skus'!$A:$AJ,2,FALSE))="AKG",(VLOOKUP(Table1[[#This Row],[SKU]],'[1]All Skus'!$A:$AJ,3,FALSE)), ""))</f>
        <v>Headphones</v>
      </c>
      <c r="C330" s="15" t="str">
        <f>(IF((VLOOKUP(Table1[[#This Row],[SKU]],'[1]All Skus'!$A:$AJ,2,FALSE))="AKG",(VLOOKUP(Table1[[#This Row],[SKU]],'[1]All Skus'!$A:$AJ,4,FALSE)),""))</f>
        <v>HSD271</v>
      </c>
      <c r="D330" s="15" t="str">
        <f>(IF((VLOOKUP(Table1[[#This Row],[SKU]],'[1]All Skus'!$A:$AJ,2,FALSE))="AKG",(VLOOKUP(Table1[[#This Row],[SKU]],'[1]All Skus'!$A:$AJ,5,FALSE)),""))</f>
        <v>AT210030</v>
      </c>
      <c r="E330" s="15">
        <f>(IF((VLOOKUP(Table1[[#This Row],[SKU]],'[1]All Skus'!$A:$AJ,2,FALSE))="AKG",(VLOOKUP(Table1[[#This Row],[SKU]],'[1]All Skus'!$A:$AJ,6,FALSE)),""))</f>
        <v>0</v>
      </c>
      <c r="F330" s="15">
        <f>(IF((VLOOKUP(Table1[[#This Row],[SKU]],'[1]All Skus'!$A:$AJ,2,FALSE))="AKG",(VLOOKUP(Table1[[#This Row],[SKU]],'[1]All Skus'!$A:$AJ,7,FALSE)),""))</f>
        <v>0</v>
      </c>
      <c r="G330" s="16" t="str">
        <f>(IF((VLOOKUP(Table1[[#This Row],[SKU]],'[1]All Skus'!$A:$AJ,2,FALSE))="AKG",(VLOOKUP(Table1[[#This Row],[SKU]],'[1]All Skus'!$A:$AJ,8,FALSE)),""))</f>
        <v>Headset</v>
      </c>
      <c r="H330" s="17" t="str">
        <f>(IF((VLOOKUP(Table1[[#This Row],[SKU]],'[1]All Skus'!$A:$AJ,2,FALSE))="AKG",(VLOOKUP(Table1[[#This Row],[SKU]],'[1]All Skus'!$A:$AJ,9,FALSE)),""))</f>
        <v>Prof. closed-back headsets derived from K 271 headphones with dynamic mic for broadcast and recording use. Without muting function. MK HS cable not included.</v>
      </c>
      <c r="I330" s="18">
        <f>(IF((VLOOKUP(Table1[[#This Row],[SKU]],'[1]All Skus'!$A:$AJ,2,FALSE))="AKG",(VLOOKUP(Table1[[#This Row],[SKU]],'[1]All Skus'!$A:$AJ,10,FALSE)),""))</f>
        <v>385</v>
      </c>
      <c r="J330" s="19">
        <f>(IF((VLOOKUP(Table1[[#This Row],[SKU]],'[1]All Skus'!$A:$AJ,2,FALSE))="AKG",(VLOOKUP(Table1[[#This Row],[SKU]],'[1]All Skus'!$A:$AJ,22,FALSE)),""))</f>
        <v>4.4000000000000004</v>
      </c>
      <c r="K330" s="19" t="str">
        <f>(IF((VLOOKUP(Table1[[#This Row],[SKU]],'[1]All Skus'!$A:$AJ,2,FALSE))="AKG",(VLOOKUP(Table1[[#This Row],[SKU]],'[1]All Skus'!$A:$AJ,23,FALSE)),""))</f>
        <v>CN</v>
      </c>
      <c r="L330" s="20" t="str">
        <f>HYPERLINK((IF((VLOOKUP(Table1[[#This Row],[SKU]],'[1]All Skus'!$A:$AJ,2,FALSE))="AKG",(VLOOKUP(Table1[[#This Row],[SKU]],'[1]All Skus'!$A:$AJ,24,FALSE)),"")))</f>
        <v>Non Compliant</v>
      </c>
    </row>
    <row r="331" spans="1:12" ht="40.799999999999997" customHeight="1" x14ac:dyDescent="0.3">
      <c r="A331" s="13" t="s">
        <v>340</v>
      </c>
      <c r="B331" s="14" t="str">
        <f>(IF((VLOOKUP(Table1[[#This Row],[SKU]],'[1]All Skus'!$A:$AJ,2,FALSE))="AKG",(VLOOKUP(Table1[[#This Row],[SKU]],'[1]All Skus'!$A:$AJ,3,FALSE)), ""))</f>
        <v>Headphones</v>
      </c>
      <c r="C331" s="15" t="str">
        <f>(IF((VLOOKUP(Table1[[#This Row],[SKU]],'[1]All Skus'!$A:$AJ,2,FALSE))="AKG",(VLOOKUP(Table1[[#This Row],[SKU]],'[1]All Skus'!$A:$AJ,4,FALSE)),""))</f>
        <v>HSC171</v>
      </c>
      <c r="D331" s="15" t="str">
        <f>(IF((VLOOKUP(Table1[[#This Row],[SKU]],'[1]All Skus'!$A:$AJ,2,FALSE))="AKG",(VLOOKUP(Table1[[#This Row],[SKU]],'[1]All Skus'!$A:$AJ,5,FALSE)),""))</f>
        <v>AT210030</v>
      </c>
      <c r="E331" s="15">
        <f>(IF((VLOOKUP(Table1[[#This Row],[SKU]],'[1]All Skus'!$A:$AJ,2,FALSE))="AKG",(VLOOKUP(Table1[[#This Row],[SKU]],'[1]All Skus'!$A:$AJ,6,FALSE)),""))</f>
        <v>0</v>
      </c>
      <c r="F331" s="15" t="str">
        <f>(IF((VLOOKUP(Table1[[#This Row],[SKU]],'[1]All Skus'!$A:$AJ,2,FALSE))="AKG",(VLOOKUP(Table1[[#This Row],[SKU]],'[1]All Skus'!$A:$AJ,7,FALSE)),""))</f>
        <v>Limited Quantity</v>
      </c>
      <c r="G331" s="16" t="str">
        <f>(IF((VLOOKUP(Table1[[#This Row],[SKU]],'[1]All Skus'!$A:$AJ,2,FALSE))="AKG",(VLOOKUP(Table1[[#This Row],[SKU]],'[1]All Skus'!$A:$AJ,8,FALSE)),""))</f>
        <v>Headset</v>
      </c>
      <c r="H331" s="17" t="str">
        <f>(IF((VLOOKUP(Table1[[#This Row],[SKU]],'[1]All Skus'!$A:$AJ,2,FALSE))="AKG",(VLOOKUP(Table1[[#This Row],[SKU]],'[1]All Skus'!$A:$AJ,9,FALSE)),""))</f>
        <v>Prof. closed-back headsets derived from K 171 headphones with condenser mic for broadcast and recording use. Automatic mic and headphone muting function via mute switch. MK HS cable not included.</v>
      </c>
      <c r="I331" s="18">
        <f>(IF((VLOOKUP(Table1[[#This Row],[SKU]],'[1]All Skus'!$A:$AJ,2,FALSE))="AKG",(VLOOKUP(Table1[[#This Row],[SKU]],'[1]All Skus'!$A:$AJ,10,FALSE)),""))</f>
        <v>350</v>
      </c>
      <c r="J331" s="19">
        <f>(IF((VLOOKUP(Table1[[#This Row],[SKU]],'[1]All Skus'!$A:$AJ,2,FALSE))="AKG",(VLOOKUP(Table1[[#This Row],[SKU]],'[1]All Skus'!$A:$AJ,22,FALSE)),""))</f>
        <v>4.4000000000000004</v>
      </c>
      <c r="K331" s="19" t="str">
        <f>(IF((VLOOKUP(Table1[[#This Row],[SKU]],'[1]All Skus'!$A:$AJ,2,FALSE))="AKG",(VLOOKUP(Table1[[#This Row],[SKU]],'[1]All Skus'!$A:$AJ,23,FALSE)),""))</f>
        <v>CN</v>
      </c>
      <c r="L331" s="20" t="str">
        <f>HYPERLINK((IF((VLOOKUP(Table1[[#This Row],[SKU]],'[1]All Skus'!$A:$AJ,2,FALSE))="AKG",(VLOOKUP(Table1[[#This Row],[SKU]],'[1]All Skus'!$A:$AJ,24,FALSE)),"")))</f>
        <v>Non Compliant</v>
      </c>
    </row>
    <row r="332" spans="1:12" ht="40.799999999999997" customHeight="1" x14ac:dyDescent="0.3">
      <c r="A332" s="13" t="s">
        <v>341</v>
      </c>
      <c r="B332" s="14" t="str">
        <f>(IF((VLOOKUP(Table1[[#This Row],[SKU]],'[1]All Skus'!$A:$AJ,2,FALSE))="AKG",(VLOOKUP(Table1[[#This Row],[SKU]],'[1]All Skus'!$A:$AJ,3,FALSE)), ""))</f>
        <v>Headphones</v>
      </c>
      <c r="C332" s="15" t="str">
        <f>(IF((VLOOKUP(Table1[[#This Row],[SKU]],'[1]All Skus'!$A:$AJ,2,FALSE))="AKG",(VLOOKUP(Table1[[#This Row],[SKU]],'[1]All Skus'!$A:$AJ,4,FALSE)),""))</f>
        <v>HSC271</v>
      </c>
      <c r="D332" s="15" t="str">
        <f>(IF((VLOOKUP(Table1[[#This Row],[SKU]],'[1]All Skus'!$A:$AJ,2,FALSE))="AKG",(VLOOKUP(Table1[[#This Row],[SKU]],'[1]All Skus'!$A:$AJ,5,FALSE)),""))</f>
        <v>AT210030</v>
      </c>
      <c r="E332" s="15">
        <f>(IF((VLOOKUP(Table1[[#This Row],[SKU]],'[1]All Skus'!$A:$AJ,2,FALSE))="AKG",(VLOOKUP(Table1[[#This Row],[SKU]],'[1]All Skus'!$A:$AJ,6,FALSE)),""))</f>
        <v>0</v>
      </c>
      <c r="F332" s="15">
        <f>(IF((VLOOKUP(Table1[[#This Row],[SKU]],'[1]All Skus'!$A:$AJ,2,FALSE))="AKG",(VLOOKUP(Table1[[#This Row],[SKU]],'[1]All Skus'!$A:$AJ,7,FALSE)),""))</f>
        <v>0</v>
      </c>
      <c r="G332" s="16" t="str">
        <f>(IF((VLOOKUP(Table1[[#This Row],[SKU]],'[1]All Skus'!$A:$AJ,2,FALSE))="AKG",(VLOOKUP(Table1[[#This Row],[SKU]],'[1]All Skus'!$A:$AJ,8,FALSE)),""))</f>
        <v>Headset</v>
      </c>
      <c r="H332" s="17" t="str">
        <f>(IF((VLOOKUP(Table1[[#This Row],[SKU]],'[1]All Skus'!$A:$AJ,2,FALSE))="AKG",(VLOOKUP(Table1[[#This Row],[SKU]],'[1]All Skus'!$A:$AJ,9,FALSE)),""))</f>
        <v>Prof. closed-back headsets derived from K 271 headphones with condenser mic for broadcast and recording use. Without muting function. MK HS cable not included.</v>
      </c>
      <c r="I332" s="18">
        <f>(IF((VLOOKUP(Table1[[#This Row],[SKU]],'[1]All Skus'!$A:$AJ,2,FALSE))="AKG",(VLOOKUP(Table1[[#This Row],[SKU]],'[1]All Skus'!$A:$AJ,10,FALSE)),""))</f>
        <v>385</v>
      </c>
      <c r="J332" s="19">
        <f>(IF((VLOOKUP(Table1[[#This Row],[SKU]],'[1]All Skus'!$A:$AJ,2,FALSE))="AKG",(VLOOKUP(Table1[[#This Row],[SKU]],'[1]All Skus'!$A:$AJ,22,FALSE)),""))</f>
        <v>4.4000000000000004</v>
      </c>
      <c r="K332" s="19" t="str">
        <f>(IF((VLOOKUP(Table1[[#This Row],[SKU]],'[1]All Skus'!$A:$AJ,2,FALSE))="AKG",(VLOOKUP(Table1[[#This Row],[SKU]],'[1]All Skus'!$A:$AJ,23,FALSE)),""))</f>
        <v>CN</v>
      </c>
      <c r="L332" s="20" t="str">
        <f>HYPERLINK((IF((VLOOKUP(Table1[[#This Row],[SKU]],'[1]All Skus'!$A:$AJ,2,FALSE))="AKG",(VLOOKUP(Table1[[#This Row],[SKU]],'[1]All Skus'!$A:$AJ,24,FALSE)),"")))</f>
        <v>Non Compliant</v>
      </c>
    </row>
    <row r="333" spans="1:12" ht="40.799999999999997" customHeight="1" x14ac:dyDescent="0.3">
      <c r="A333" s="13" t="s">
        <v>342</v>
      </c>
      <c r="B333" s="14" t="str">
        <f>(IF((VLOOKUP(Table1[[#This Row],[SKU]],'[1]All Skus'!$A:$AJ,2,FALSE))="AKG",(VLOOKUP(Table1[[#This Row],[SKU]],'[1]All Skus'!$A:$AJ,3,FALSE)), ""))</f>
        <v>Headphones</v>
      </c>
      <c r="C333" s="15" t="str">
        <f>(IF((VLOOKUP(Table1[[#This Row],[SKU]],'[1]All Skus'!$A:$AJ,2,FALSE))="AKG",(VLOOKUP(Table1[[#This Row],[SKU]],'[1]All Skus'!$A:$AJ,4,FALSE)),""))</f>
        <v>HSC171 Studio Set</v>
      </c>
      <c r="D333" s="15">
        <f>(IF((VLOOKUP(Table1[[#This Row],[SKU]],'[1]All Skus'!$A:$AJ,2,FALSE))="AKG",(VLOOKUP(Table1[[#This Row],[SKU]],'[1]All Skus'!$A:$AJ,5,FALSE)),""))</f>
        <v>0</v>
      </c>
      <c r="E333" s="15">
        <f>(IF((VLOOKUP(Table1[[#This Row],[SKU]],'[1]All Skus'!$A:$AJ,2,FALSE))="AKG",(VLOOKUP(Table1[[#This Row],[SKU]],'[1]All Skus'!$A:$AJ,6,FALSE)),""))</f>
        <v>0</v>
      </c>
      <c r="F333" s="15" t="str">
        <f>(IF((VLOOKUP(Table1[[#This Row],[SKU]],'[1]All Skus'!$A:$AJ,2,FALSE))="AKG",(VLOOKUP(Table1[[#This Row],[SKU]],'[1]All Skus'!$A:$AJ,7,FALSE)),""))</f>
        <v>Limited Quantity</v>
      </c>
      <c r="G333" s="16">
        <f>(IF((VLOOKUP(Table1[[#This Row],[SKU]],'[1]All Skus'!$A:$AJ,2,FALSE))="AKG",(VLOOKUP(Table1[[#This Row],[SKU]],'[1]All Skus'!$A:$AJ,8,FALSE)),""))</f>
        <v>0</v>
      </c>
      <c r="H333" s="17">
        <f>(IF((VLOOKUP(Table1[[#This Row],[SKU]],'[1]All Skus'!$A:$AJ,2,FALSE))="AKG",(VLOOKUP(Table1[[#This Row],[SKU]],'[1]All Skus'!$A:$AJ,9,FALSE)),""))</f>
        <v>0</v>
      </c>
      <c r="I333" s="18">
        <f>(IF((VLOOKUP(Table1[[#This Row],[SKU]],'[1]All Skus'!$A:$AJ,2,FALSE))="AKG",(VLOOKUP(Table1[[#This Row],[SKU]],'[1]All Skus'!$A:$AJ,10,FALSE)),""))</f>
        <v>360</v>
      </c>
      <c r="J333" s="19">
        <f>(IF((VLOOKUP(Table1[[#This Row],[SKU]],'[1]All Skus'!$A:$AJ,2,FALSE))="AKG",(VLOOKUP(Table1[[#This Row],[SKU]],'[1]All Skus'!$A:$AJ,22,FALSE)),""))</f>
        <v>7.88</v>
      </c>
      <c r="K333" s="19" t="str">
        <f>(IF((VLOOKUP(Table1[[#This Row],[SKU]],'[1]All Skus'!$A:$AJ,2,FALSE))="AKG",(VLOOKUP(Table1[[#This Row],[SKU]],'[1]All Skus'!$A:$AJ,23,FALSE)),""))</f>
        <v>HU</v>
      </c>
      <c r="L333" s="20" t="str">
        <f>HYPERLINK((IF((VLOOKUP(Table1[[#This Row],[SKU]],'[1]All Skus'!$A:$AJ,2,FALSE))="AKG",(VLOOKUP(Table1[[#This Row],[SKU]],'[1]All Skus'!$A:$AJ,24,FALSE)),"")))</f>
        <v>Compliant</v>
      </c>
    </row>
    <row r="334" spans="1:12" ht="40.799999999999997" customHeight="1" x14ac:dyDescent="0.3">
      <c r="A334" s="13" t="s">
        <v>343</v>
      </c>
      <c r="B334" s="14" t="str">
        <f>(IF((VLOOKUP(Table1[[#This Row],[SKU]],'[1]All Skus'!$A:$AJ,2,FALSE))="AKG",(VLOOKUP(Table1[[#This Row],[SKU]],'[1]All Skus'!$A:$AJ,3,FALSE)), ""))</f>
        <v>Headphones</v>
      </c>
      <c r="C334" s="15" t="str">
        <f>(IF((VLOOKUP(Table1[[#This Row],[SKU]],'[1]All Skus'!$A:$AJ,2,FALSE))="AKG",(VLOOKUP(Table1[[#This Row],[SKU]],'[1]All Skus'!$A:$AJ,4,FALSE)),""))</f>
        <v>HSD271 Studio Set</v>
      </c>
      <c r="D334" s="15" t="str">
        <f>(IF((VLOOKUP(Table1[[#This Row],[SKU]],'[1]All Skus'!$A:$AJ,2,FALSE))="AKG",(VLOOKUP(Table1[[#This Row],[SKU]],'[1]All Skus'!$A:$AJ,5,FALSE)),""))</f>
        <v>AT110020</v>
      </c>
      <c r="E334" s="15">
        <f>(IF((VLOOKUP(Table1[[#This Row],[SKU]],'[1]All Skus'!$A:$AJ,2,FALSE))="AKG",(VLOOKUP(Table1[[#This Row],[SKU]],'[1]All Skus'!$A:$AJ,6,FALSE)),""))</f>
        <v>0</v>
      </c>
      <c r="F334" s="15">
        <f>(IF((VLOOKUP(Table1[[#This Row],[SKU]],'[1]All Skus'!$A:$AJ,2,FALSE))="AKG",(VLOOKUP(Table1[[#This Row],[SKU]],'[1]All Skus'!$A:$AJ,7,FALSE)),""))</f>
        <v>0</v>
      </c>
      <c r="G334" s="16" t="str">
        <f>(IF((VLOOKUP(Table1[[#This Row],[SKU]],'[1]All Skus'!$A:$AJ,2,FALSE))="AKG",(VLOOKUP(Table1[[#This Row],[SKU]],'[1]All Skus'!$A:$AJ,8,FALSE)),""))</f>
        <v>Headset</v>
      </c>
      <c r="H334" s="17" t="str">
        <f>(IF((VLOOKUP(Table1[[#This Row],[SKU]],'[1]All Skus'!$A:$AJ,2,FALSE))="AKG",(VLOOKUP(Table1[[#This Row],[SKU]],'[1]All Skus'!$A:$AJ,9,FALSE)),""))</f>
        <v>High-Performance conference headset</v>
      </c>
      <c r="I334" s="18">
        <f>(IF((VLOOKUP(Table1[[#This Row],[SKU]],'[1]All Skus'!$A:$AJ,2,FALSE))="AKG",(VLOOKUP(Table1[[#This Row],[SKU]],'[1]All Skus'!$A:$AJ,10,FALSE)),""))</f>
        <v>395</v>
      </c>
      <c r="J334" s="19">
        <f>(IF((VLOOKUP(Table1[[#This Row],[SKU]],'[1]All Skus'!$A:$AJ,2,FALSE))="AKG",(VLOOKUP(Table1[[#This Row],[SKU]],'[1]All Skus'!$A:$AJ,22,FALSE)),""))</f>
        <v>7.88</v>
      </c>
      <c r="K334" s="19" t="str">
        <f>(IF((VLOOKUP(Table1[[#This Row],[SKU]],'[1]All Skus'!$A:$AJ,2,FALSE))="AKG",(VLOOKUP(Table1[[#This Row],[SKU]],'[1]All Skus'!$A:$AJ,23,FALSE)),""))</f>
        <v>HU</v>
      </c>
      <c r="L334" s="20" t="str">
        <f>HYPERLINK((IF((VLOOKUP(Table1[[#This Row],[SKU]],'[1]All Skus'!$A:$AJ,2,FALSE))="AKG",(VLOOKUP(Table1[[#This Row],[SKU]],'[1]All Skus'!$A:$AJ,24,FALSE)),"")))</f>
        <v>Compliant</v>
      </c>
    </row>
    <row r="335" spans="1:12" ht="40.799999999999997" customHeight="1" x14ac:dyDescent="0.3">
      <c r="A335" s="13" t="s">
        <v>344</v>
      </c>
      <c r="B335" s="14" t="str">
        <f>(IF((VLOOKUP(Table1[[#This Row],[SKU]],'[1]All Skus'!$A:$AJ,2,FALSE))="AKG",(VLOOKUP(Table1[[#This Row],[SKU]],'[1]All Skus'!$A:$AJ,3,FALSE)), ""))</f>
        <v>Headphones</v>
      </c>
      <c r="C335" s="15" t="str">
        <f>(IF((VLOOKUP(Table1[[#This Row],[SKU]],'[1]All Skus'!$A:$AJ,2,FALSE))="AKG",(VLOOKUP(Table1[[#This Row],[SKU]],'[1]All Skus'!$A:$AJ,4,FALSE)),""))</f>
        <v>HSC271 Studio Set</v>
      </c>
      <c r="D335" s="15" t="str">
        <f>(IF((VLOOKUP(Table1[[#This Row],[SKU]],'[1]All Skus'!$A:$AJ,2,FALSE))="AKG",(VLOOKUP(Table1[[#This Row],[SKU]],'[1]All Skus'!$A:$AJ,5,FALSE)),""))</f>
        <v>AT110020</v>
      </c>
      <c r="E335" s="15">
        <f>(IF((VLOOKUP(Table1[[#This Row],[SKU]],'[1]All Skus'!$A:$AJ,2,FALSE))="AKG",(VLOOKUP(Table1[[#This Row],[SKU]],'[1]All Skus'!$A:$AJ,6,FALSE)),""))</f>
        <v>0</v>
      </c>
      <c r="F335" s="15">
        <f>(IF((VLOOKUP(Table1[[#This Row],[SKU]],'[1]All Skus'!$A:$AJ,2,FALSE))="AKG",(VLOOKUP(Table1[[#This Row],[SKU]],'[1]All Skus'!$A:$AJ,7,FALSE)),""))</f>
        <v>0</v>
      </c>
      <c r="G335" s="16">
        <f>(IF((VLOOKUP(Table1[[#This Row],[SKU]],'[1]All Skus'!$A:$AJ,2,FALSE))="AKG",(VLOOKUP(Table1[[#This Row],[SKU]],'[1]All Skus'!$A:$AJ,8,FALSE)),""))</f>
        <v>0</v>
      </c>
      <c r="H335" s="17">
        <f>(IF((VLOOKUP(Table1[[#This Row],[SKU]],'[1]All Skus'!$A:$AJ,2,FALSE))="AKG",(VLOOKUP(Table1[[#This Row],[SKU]],'[1]All Skus'!$A:$AJ,9,FALSE)),""))</f>
        <v>0</v>
      </c>
      <c r="I335" s="18">
        <f>(IF((VLOOKUP(Table1[[#This Row],[SKU]],'[1]All Skus'!$A:$AJ,2,FALSE))="AKG",(VLOOKUP(Table1[[#This Row],[SKU]],'[1]All Skus'!$A:$AJ,10,FALSE)),""))</f>
        <v>395</v>
      </c>
      <c r="J335" s="19">
        <f>(IF((VLOOKUP(Table1[[#This Row],[SKU]],'[1]All Skus'!$A:$AJ,2,FALSE))="AKG",(VLOOKUP(Table1[[#This Row],[SKU]],'[1]All Skus'!$A:$AJ,22,FALSE)),""))</f>
        <v>7.88</v>
      </c>
      <c r="K335" s="19" t="str">
        <f>(IF((VLOOKUP(Table1[[#This Row],[SKU]],'[1]All Skus'!$A:$AJ,2,FALSE))="AKG",(VLOOKUP(Table1[[#This Row],[SKU]],'[1]All Skus'!$A:$AJ,23,FALSE)),""))</f>
        <v>HU</v>
      </c>
      <c r="L335" s="20" t="str">
        <f>HYPERLINK((IF((VLOOKUP(Table1[[#This Row],[SKU]],'[1]All Skus'!$A:$AJ,2,FALSE))="AKG",(VLOOKUP(Table1[[#This Row],[SKU]],'[1]All Skus'!$A:$AJ,24,FALSE)),"")))</f>
        <v>Compliant</v>
      </c>
    </row>
    <row r="336" spans="1:12" ht="40.799999999999997" customHeight="1" x14ac:dyDescent="0.3">
      <c r="A336" s="13" t="s">
        <v>345</v>
      </c>
      <c r="B336" s="14" t="str">
        <f>(IF((VLOOKUP(Table1[[#This Row],[SKU]],'[1]All Skus'!$A:$AJ,2,FALSE))="AKG",(VLOOKUP(Table1[[#This Row],[SKU]],'[1]All Skus'!$A:$AJ,3,FALSE)), ""))</f>
        <v>Accessories</v>
      </c>
      <c r="C336" s="15" t="str">
        <f>(IF((VLOOKUP(Table1[[#This Row],[SKU]],'[1]All Skus'!$A:$AJ,2,FALSE))="AKG",(VLOOKUP(Table1[[#This Row],[SKU]],'[1]All Skus'!$A:$AJ,4,FALSE)),""))</f>
        <v>MK HS XLR 5D</v>
      </c>
      <c r="D336" s="15" t="str">
        <f>(IF((VLOOKUP(Table1[[#This Row],[SKU]],'[1]All Skus'!$A:$AJ,2,FALSE))="AKG",(VLOOKUP(Table1[[#This Row],[SKU]],'[1]All Skus'!$A:$AJ,5,FALSE)),""))</f>
        <v>AT690092</v>
      </c>
      <c r="E336" s="15" t="str">
        <f>(IF((VLOOKUP(Table1[[#This Row],[SKU]],'[1]All Skus'!$A:$AJ,2,FALSE))="AKG",(VLOOKUP(Table1[[#This Row],[SKU]],'[1]All Skus'!$A:$AJ,6,FALSE)),""))</f>
        <v>2955H00460</v>
      </c>
      <c r="F336" s="15">
        <f>(IF((VLOOKUP(Table1[[#This Row],[SKU]],'[1]All Skus'!$A:$AJ,2,FALSE))="AKG",(VLOOKUP(Table1[[#This Row],[SKU]],'[1]All Skus'!$A:$AJ,7,FALSE)),""))</f>
        <v>0</v>
      </c>
      <c r="G336" s="16" t="str">
        <f>(IF((VLOOKUP(Table1[[#This Row],[SKU]],'[1]All Skus'!$A:$AJ,2,FALSE))="AKG",(VLOOKUP(Table1[[#This Row],[SKU]],'[1]All Skus'!$A:$AJ,8,FALSE)),""))</f>
        <v>Cable</v>
      </c>
      <c r="H336" s="17" t="str">
        <f>(IF((VLOOKUP(Table1[[#This Row],[SKU]],'[1]All Skus'!$A:$AJ,2,FALSE))="AKG",(VLOOKUP(Table1[[#This Row],[SKU]],'[1]All Skus'!$A:$AJ,9,FALSE)),""))</f>
        <v>Headset cable for cameras, Intercom, (5pin XLR male)</v>
      </c>
      <c r="I336" s="18">
        <f>(IF((VLOOKUP(Table1[[#This Row],[SKU]],'[1]All Skus'!$A:$AJ,2,FALSE))="AKG",(VLOOKUP(Table1[[#This Row],[SKU]],'[1]All Skus'!$A:$AJ,10,FALSE)),""))</f>
        <v>73.596149999999994</v>
      </c>
      <c r="J336" s="19">
        <f>(IF((VLOOKUP(Table1[[#This Row],[SKU]],'[1]All Skus'!$A:$AJ,2,FALSE))="AKG",(VLOOKUP(Table1[[#This Row],[SKU]],'[1]All Skus'!$A:$AJ,22,FALSE)),""))</f>
        <v>0.8</v>
      </c>
      <c r="K336" s="19" t="str">
        <f>(IF((VLOOKUP(Table1[[#This Row],[SKU]],'[1]All Skus'!$A:$AJ,2,FALSE))="AKG",(VLOOKUP(Table1[[#This Row],[SKU]],'[1]All Skus'!$A:$AJ,23,FALSE)),""))</f>
        <v>CN</v>
      </c>
      <c r="L336" s="20" t="str">
        <f>HYPERLINK((IF((VLOOKUP(Table1[[#This Row],[SKU]],'[1]All Skus'!$A:$AJ,2,FALSE))="AKG",(VLOOKUP(Table1[[#This Row],[SKU]],'[1]All Skus'!$A:$AJ,24,FALSE)),"")))</f>
        <v>Non Compliant</v>
      </c>
    </row>
    <row r="337" spans="1:12" ht="40.799999999999997" customHeight="1" x14ac:dyDescent="0.3">
      <c r="A337" s="13" t="s">
        <v>346</v>
      </c>
      <c r="B337" s="14" t="str">
        <f>(IF((VLOOKUP(Table1[[#This Row],[SKU]],'[1]All Skus'!$A:$AJ,2,FALSE))="AKG",(VLOOKUP(Table1[[#This Row],[SKU]],'[1]All Skus'!$A:$AJ,3,FALSE)), ""))</f>
        <v>Accessories</v>
      </c>
      <c r="C337" s="15" t="str">
        <f>(IF((VLOOKUP(Table1[[#This Row],[SKU]],'[1]All Skus'!$A:$AJ,2,FALSE))="AKG",(VLOOKUP(Table1[[#This Row],[SKU]],'[1]All Skus'!$A:$AJ,4,FALSE)),""))</f>
        <v>MK HS XLR 4D</v>
      </c>
      <c r="D337" s="15" t="str">
        <f>(IF((VLOOKUP(Table1[[#This Row],[SKU]],'[1]All Skus'!$A:$AJ,2,FALSE))="AKG",(VLOOKUP(Table1[[#This Row],[SKU]],'[1]All Skus'!$A:$AJ,5,FALSE)),""))</f>
        <v>AT210030</v>
      </c>
      <c r="E337" s="15">
        <f>(IF((VLOOKUP(Table1[[#This Row],[SKU]],'[1]All Skus'!$A:$AJ,2,FALSE))="AKG",(VLOOKUP(Table1[[#This Row],[SKU]],'[1]All Skus'!$A:$AJ,6,FALSE)),""))</f>
        <v>0</v>
      </c>
      <c r="F337" s="15">
        <f>(IF((VLOOKUP(Table1[[#This Row],[SKU]],'[1]All Skus'!$A:$AJ,2,FALSE))="AKG",(VLOOKUP(Table1[[#This Row],[SKU]],'[1]All Skus'!$A:$AJ,7,FALSE)),""))</f>
        <v>0</v>
      </c>
      <c r="G337" s="16" t="str">
        <f>(IF((VLOOKUP(Table1[[#This Row],[SKU]],'[1]All Skus'!$A:$AJ,2,FALSE))="AKG",(VLOOKUP(Table1[[#This Row],[SKU]],'[1]All Skus'!$A:$AJ,8,FALSE)),""))</f>
        <v>Cable</v>
      </c>
      <c r="H337" s="17" t="str">
        <f>(IF((VLOOKUP(Table1[[#This Row],[SKU]],'[1]All Skus'!$A:$AJ,2,FALSE))="AKG",(VLOOKUP(Table1[[#This Row],[SKU]],'[1]All Skus'!$A:$AJ,9,FALSE)),""))</f>
        <v>Headset cable for Intercom, Broadcasting (4pin XLR female)</v>
      </c>
      <c r="I337" s="18">
        <f>(IF((VLOOKUP(Table1[[#This Row],[SKU]],'[1]All Skus'!$A:$AJ,2,FALSE))="AKG",(VLOOKUP(Table1[[#This Row],[SKU]],'[1]All Skus'!$A:$AJ,10,FALSE)),""))</f>
        <v>67.566149999999993</v>
      </c>
      <c r="J337" s="19">
        <f>(IF((VLOOKUP(Table1[[#This Row],[SKU]],'[1]All Skus'!$A:$AJ,2,FALSE))="AKG",(VLOOKUP(Table1[[#This Row],[SKU]],'[1]All Skus'!$A:$AJ,22,FALSE)),""))</f>
        <v>0.8</v>
      </c>
      <c r="K337" s="19" t="str">
        <f>(IF((VLOOKUP(Table1[[#This Row],[SKU]],'[1]All Skus'!$A:$AJ,2,FALSE))="AKG",(VLOOKUP(Table1[[#This Row],[SKU]],'[1]All Skus'!$A:$AJ,23,FALSE)),""))</f>
        <v>CN</v>
      </c>
      <c r="L337" s="20" t="str">
        <f>HYPERLINK((IF((VLOOKUP(Table1[[#This Row],[SKU]],'[1]All Skus'!$A:$AJ,2,FALSE))="AKG",(VLOOKUP(Table1[[#This Row],[SKU]],'[1]All Skus'!$A:$AJ,24,FALSE)),"")))</f>
        <v>Non Compliant</v>
      </c>
    </row>
    <row r="338" spans="1:12" ht="40.799999999999997" customHeight="1" x14ac:dyDescent="0.3">
      <c r="A338" s="13" t="s">
        <v>347</v>
      </c>
      <c r="B338" s="14" t="str">
        <f>(IF((VLOOKUP(Table1[[#This Row],[SKU]],'[1]All Skus'!$A:$AJ,2,FALSE))="AKG",(VLOOKUP(Table1[[#This Row],[SKU]],'[1]All Skus'!$A:$AJ,3,FALSE)), ""))</f>
        <v>Headphones</v>
      </c>
      <c r="C338" s="15" t="str">
        <f>(IF((VLOOKUP(Table1[[#This Row],[SKU]],'[1]All Skus'!$A:$AJ,2,FALSE))="AKG",(VLOOKUP(Table1[[#This Row],[SKU]],'[1]All Skus'!$A:$AJ,4,FALSE)),""))</f>
        <v>K72</v>
      </c>
      <c r="D338" s="15" t="str">
        <f>(IF((VLOOKUP(Table1[[#This Row],[SKU]],'[1]All Skus'!$A:$AJ,2,FALSE))="AKG",(VLOOKUP(Table1[[#This Row],[SKU]],'[1]All Skus'!$A:$AJ,5,FALSE)),""))</f>
        <v>AT110020</v>
      </c>
      <c r="E338" s="15">
        <f>(IF((VLOOKUP(Table1[[#This Row],[SKU]],'[1]All Skus'!$A:$AJ,2,FALSE))="AKG",(VLOOKUP(Table1[[#This Row],[SKU]],'[1]All Skus'!$A:$AJ,6,FALSE)),""))</f>
        <v>0</v>
      </c>
      <c r="F338" s="15">
        <f>(IF((VLOOKUP(Table1[[#This Row],[SKU]],'[1]All Skus'!$A:$AJ,2,FALSE))="AKG",(VLOOKUP(Table1[[#This Row],[SKU]],'[1]All Skus'!$A:$AJ,7,FALSE)),""))</f>
        <v>0</v>
      </c>
      <c r="G338" s="16" t="str">
        <f>(IF((VLOOKUP(Table1[[#This Row],[SKU]],'[1]All Skus'!$A:$AJ,2,FALSE))="AKG",(VLOOKUP(Table1[[#This Row],[SKU]],'[1]All Skus'!$A:$AJ,8,FALSE)),""))</f>
        <v>Closed-Back Studio Headphones</v>
      </c>
      <c r="H338" s="17" t="str">
        <f>(IF((VLOOKUP(Table1[[#This Row],[SKU]],'[1]All Skus'!$A:$AJ,2,FALSE))="AKG",(VLOOKUP(Table1[[#This Row],[SKU]],'[1]All Skus'!$A:$AJ,9,FALSE)),""))</f>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
      <c r="I338" s="18">
        <f>(IF((VLOOKUP(Table1[[#This Row],[SKU]],'[1]All Skus'!$A:$AJ,2,FALSE))="AKG",(VLOOKUP(Table1[[#This Row],[SKU]],'[1]All Skus'!$A:$AJ,10,FALSE)),""))</f>
        <v>85</v>
      </c>
      <c r="J338" s="19">
        <f>(IF((VLOOKUP(Table1[[#This Row],[SKU]],'[1]All Skus'!$A:$AJ,2,FALSE))="AKG",(VLOOKUP(Table1[[#This Row],[SKU]],'[1]All Skus'!$A:$AJ,22,FALSE)),""))</f>
        <v>9.25</v>
      </c>
      <c r="K338" s="19" t="str">
        <f>(IF((VLOOKUP(Table1[[#This Row],[SKU]],'[1]All Skus'!$A:$AJ,2,FALSE))="AKG",(VLOOKUP(Table1[[#This Row],[SKU]],'[1]All Skus'!$A:$AJ,23,FALSE)),""))</f>
        <v>CN</v>
      </c>
      <c r="L338" s="20" t="str">
        <f>HYPERLINK((IF((VLOOKUP(Table1[[#This Row],[SKU]],'[1]All Skus'!$A:$AJ,2,FALSE))="AKG",(VLOOKUP(Table1[[#This Row],[SKU]],'[1]All Skus'!$A:$AJ,24,FALSE)),"")))</f>
        <v>Non Compliant</v>
      </c>
    </row>
    <row r="339" spans="1:12" ht="40.799999999999997" customHeight="1" x14ac:dyDescent="0.3">
      <c r="A339" s="22" t="s">
        <v>348</v>
      </c>
      <c r="B339" s="14" t="str">
        <f>(IF((VLOOKUP(Table1[[#This Row],[SKU]],'[1]All Skus'!$A:$AJ,2,FALSE))="AKG",(VLOOKUP(Table1[[#This Row],[SKU]],'[1]All Skus'!$A:$AJ,3,FALSE)), ""))</f>
        <v>Accessories</v>
      </c>
      <c r="C339" s="15" t="str">
        <f>(IF((VLOOKUP(Table1[[#This Row],[SKU]],'[1]All Skus'!$A:$AJ,2,FALSE))="AKG",(VLOOKUP(Table1[[#This Row],[SKU]],'[1]All Skus'!$A:$AJ,4,FALSE)),""))</f>
        <v>MK HS Studio C</v>
      </c>
      <c r="D339" s="15" t="str">
        <f>(IF((VLOOKUP(Table1[[#This Row],[SKU]],'[1]All Skus'!$A:$AJ,2,FALSE))="AKG",(VLOOKUP(Table1[[#This Row],[SKU]],'[1]All Skus'!$A:$AJ,5,FALSE)),""))</f>
        <v>AT210030</v>
      </c>
      <c r="E339" s="15">
        <f>(IF((VLOOKUP(Table1[[#This Row],[SKU]],'[1]All Skus'!$A:$AJ,2,FALSE))="AKG",(VLOOKUP(Table1[[#This Row],[SKU]],'[1]All Skus'!$A:$AJ,6,FALSE)),""))</f>
        <v>0</v>
      </c>
      <c r="F339" s="15">
        <f>(IF((VLOOKUP(Table1[[#This Row],[SKU]],'[1]All Skus'!$A:$AJ,2,FALSE))="AKG",(VLOOKUP(Table1[[#This Row],[SKU]],'[1]All Skus'!$A:$AJ,7,FALSE)),""))</f>
        <v>0</v>
      </c>
      <c r="G339" s="16" t="str">
        <f>(IF((VLOOKUP(Table1[[#This Row],[SKU]],'[1]All Skus'!$A:$AJ,2,FALSE))="AKG",(VLOOKUP(Table1[[#This Row],[SKU]],'[1]All Skus'!$A:$AJ,8,FALSE)),""))</f>
        <v>Cable</v>
      </c>
      <c r="H339" s="17" t="str">
        <f>(IF((VLOOKUP(Table1[[#This Row],[SKU]],'[1]All Skus'!$A:$AJ,2,FALSE))="AKG",(VLOOKUP(Table1[[#This Row],[SKU]],'[1]All Skus'!$A:$AJ,9,FALSE)),""))</f>
        <v>Headset cable for Studio, Moderators, Commentators (3pin XLR male, 1/4" jack)</v>
      </c>
      <c r="I339" s="18">
        <f>(IF((VLOOKUP(Table1[[#This Row],[SKU]],'[1]All Skus'!$A:$AJ,2,FALSE))="AKG",(VLOOKUP(Table1[[#This Row],[SKU]],'[1]All Skus'!$A:$AJ,10,FALSE)),""))</f>
        <v>119.44424999999998</v>
      </c>
      <c r="J339" s="19">
        <f>(IF((VLOOKUP(Table1[[#This Row],[SKU]],'[1]All Skus'!$A:$AJ,2,FALSE))="AKG",(VLOOKUP(Table1[[#This Row],[SKU]],'[1]All Skus'!$A:$AJ,22,FALSE)),""))</f>
        <v>0.8</v>
      </c>
      <c r="K339" s="19" t="str">
        <f>(IF((VLOOKUP(Table1[[#This Row],[SKU]],'[1]All Skus'!$A:$AJ,2,FALSE))="AKG",(VLOOKUP(Table1[[#This Row],[SKU]],'[1]All Skus'!$A:$AJ,23,FALSE)),""))</f>
        <v>TW</v>
      </c>
      <c r="L339" s="20" t="str">
        <f>HYPERLINK((IF((VLOOKUP(Table1[[#This Row],[SKU]],'[1]All Skus'!$A:$AJ,2,FALSE))="AKG",(VLOOKUP(Table1[[#This Row],[SKU]],'[1]All Skus'!$A:$AJ,24,FALSE)),"")))</f>
        <v>Compliant</v>
      </c>
    </row>
    <row r="340" spans="1:12" s="25" customFormat="1" ht="40.799999999999997" customHeight="1" x14ac:dyDescent="0.3">
      <c r="A340" s="22" t="s">
        <v>349</v>
      </c>
      <c r="B340" s="14" t="str">
        <f>(IF((VLOOKUP(Table1[[#This Row],[SKU]],'[1]All Skus'!$A:$AJ,2,FALSE))="AKG",(VLOOKUP(Table1[[#This Row],[SKU]],'[1]All Skus'!$A:$AJ,3,FALSE)), ""))</f>
        <v>Accessories</v>
      </c>
      <c r="C340" s="15" t="str">
        <f>(IF((VLOOKUP(Table1[[#This Row],[SKU]],'[1]All Skus'!$A:$AJ,2,FALSE))="AKG",(VLOOKUP(Table1[[#This Row],[SKU]],'[1]All Skus'!$A:$AJ,4,FALSE)),""))</f>
        <v>MK HS Studio D</v>
      </c>
      <c r="D340" s="15" t="str">
        <f>(IF((VLOOKUP(Table1[[#This Row],[SKU]],'[1]All Skus'!$A:$AJ,2,FALSE))="AKG",(VLOOKUP(Table1[[#This Row],[SKU]],'[1]All Skus'!$A:$AJ,5,FALSE)),""))</f>
        <v>AT210030</v>
      </c>
      <c r="E340" s="15">
        <f>(IF((VLOOKUP(Table1[[#This Row],[SKU]],'[1]All Skus'!$A:$AJ,2,FALSE))="AKG",(VLOOKUP(Table1[[#This Row],[SKU]],'[1]All Skus'!$A:$AJ,6,FALSE)),""))</f>
        <v>0</v>
      </c>
      <c r="F340" s="15">
        <f>(IF((VLOOKUP(Table1[[#This Row],[SKU]],'[1]All Skus'!$A:$AJ,2,FALSE))="AKG",(VLOOKUP(Table1[[#This Row],[SKU]],'[1]All Skus'!$A:$AJ,7,FALSE)),""))</f>
        <v>0</v>
      </c>
      <c r="G340" s="16" t="str">
        <f>(IF((VLOOKUP(Table1[[#This Row],[SKU]],'[1]All Skus'!$A:$AJ,2,FALSE))="AKG",(VLOOKUP(Table1[[#This Row],[SKU]],'[1]All Skus'!$A:$AJ,8,FALSE)),""))</f>
        <v>Cable</v>
      </c>
      <c r="H340" s="17" t="str">
        <f>(IF((VLOOKUP(Table1[[#This Row],[SKU]],'[1]All Skus'!$A:$AJ,2,FALSE))="AKG",(VLOOKUP(Table1[[#This Row],[SKU]],'[1]All Skus'!$A:$AJ,9,FALSE)),""))</f>
        <v>Headset cable for Studio, Moderators, Commentators (3pin XLR male, 1/4" jack)</v>
      </c>
      <c r="I340" s="18">
        <f>(IF((VLOOKUP(Table1[[#This Row],[SKU]],'[1]All Skus'!$A:$AJ,2,FALSE))="AKG",(VLOOKUP(Table1[[#This Row],[SKU]],'[1]All Skus'!$A:$AJ,10,FALSE)),""))</f>
        <v>73.596149999999994</v>
      </c>
      <c r="J340" s="19">
        <f>(IF((VLOOKUP(Table1[[#This Row],[SKU]],'[1]All Skus'!$A:$AJ,2,FALSE))="AKG",(VLOOKUP(Table1[[#This Row],[SKU]],'[1]All Skus'!$A:$AJ,22,FALSE)),""))</f>
        <v>0.8</v>
      </c>
      <c r="K340" s="19" t="str">
        <f>(IF((VLOOKUP(Table1[[#This Row],[SKU]],'[1]All Skus'!$A:$AJ,2,FALSE))="AKG",(VLOOKUP(Table1[[#This Row],[SKU]],'[1]All Skus'!$A:$AJ,23,FALSE)),""))</f>
        <v>CN</v>
      </c>
      <c r="L340" s="20" t="str">
        <f>HYPERLINK((IF((VLOOKUP(Table1[[#This Row],[SKU]],'[1]All Skus'!$A:$AJ,2,FALSE))="AKG",(VLOOKUP(Table1[[#This Row],[SKU]],'[1]All Skus'!$A:$AJ,24,FALSE)),"")))</f>
        <v>Non Compliant</v>
      </c>
    </row>
    <row r="341" spans="1:12" ht="40.799999999999997" customHeight="1" x14ac:dyDescent="0.3">
      <c r="A341" s="24" t="s">
        <v>350</v>
      </c>
      <c r="B341" s="14">
        <f>(IF((VLOOKUP(Table1[[#This Row],[SKU]],'[1]All Skus'!$A:$AJ,2,FALSE))="AKG",(VLOOKUP(Table1[[#This Row],[SKU]],'[1]All Skus'!$A:$AJ,3,FALSE)), ""))</f>
        <v>0</v>
      </c>
      <c r="C341" s="15">
        <f>(IF((VLOOKUP(Table1[[#This Row],[SKU]],'[1]All Skus'!$A:$AJ,2,FALSE))="AKG",(VLOOKUP(Table1[[#This Row],[SKU]],'[1]All Skus'!$A:$AJ,4,FALSE)),""))</f>
        <v>0</v>
      </c>
      <c r="D341" s="15">
        <f>(IF((VLOOKUP(Table1[[#This Row],[SKU]],'[1]All Skus'!$A:$AJ,2,FALSE))="AKG",(VLOOKUP(Table1[[#This Row],[SKU]],'[1]All Skus'!$A:$AJ,5,FALSE)),""))</f>
        <v>0</v>
      </c>
      <c r="E341" s="15">
        <f>(IF((VLOOKUP(Table1[[#This Row],[SKU]],'[1]All Skus'!$A:$AJ,2,FALSE))="AKG",(VLOOKUP(Table1[[#This Row],[SKU]],'[1]All Skus'!$A:$AJ,6,FALSE)),""))</f>
        <v>0</v>
      </c>
      <c r="F341" s="15">
        <f>(IF((VLOOKUP(Table1[[#This Row],[SKU]],'[1]All Skus'!$A:$AJ,2,FALSE))="AKG",(VLOOKUP(Table1[[#This Row],[SKU]],'[1]All Skus'!$A:$AJ,7,FALSE)),""))</f>
        <v>0</v>
      </c>
      <c r="G341" s="16">
        <f>(IF((VLOOKUP(Table1[[#This Row],[SKU]],'[1]All Skus'!$A:$AJ,2,FALSE))="AKG",(VLOOKUP(Table1[[#This Row],[SKU]],'[1]All Skus'!$A:$AJ,8,FALSE)),""))</f>
        <v>0</v>
      </c>
      <c r="H341" s="17">
        <f>(IF((VLOOKUP(Table1[[#This Row],[SKU]],'[1]All Skus'!$A:$AJ,2,FALSE))="AKG",(VLOOKUP(Table1[[#This Row],[SKU]],'[1]All Skus'!$A:$AJ,9,FALSE)),""))</f>
        <v>0</v>
      </c>
      <c r="I341" s="18">
        <f>(IF((VLOOKUP(Table1[[#This Row],[SKU]],'[1]All Skus'!$A:$AJ,2,FALSE))="AKG",(VLOOKUP(Table1[[#This Row],[SKU]],'[1]All Skus'!$A:$AJ,10,FALSE)),""))</f>
        <v>0</v>
      </c>
      <c r="J341" s="19">
        <f>(IF((VLOOKUP(Table1[[#This Row],[SKU]],'[1]All Skus'!$A:$AJ,2,FALSE))="AKG",(VLOOKUP(Table1[[#This Row],[SKU]],'[1]All Skus'!$A:$AJ,22,FALSE)),""))</f>
        <v>0</v>
      </c>
      <c r="K341" s="19">
        <f>(IF((VLOOKUP(Table1[[#This Row],[SKU]],'[1]All Skus'!$A:$AJ,2,FALSE))="AKG",(VLOOKUP(Table1[[#This Row],[SKU]],'[1]All Skus'!$A:$AJ,23,FALSE)),""))</f>
        <v>0</v>
      </c>
      <c r="L341" s="20" t="str">
        <f>HYPERLINK((IF((VLOOKUP(Table1[[#This Row],[SKU]],'[1]All Skus'!$A:$AJ,2,FALSE))="AKG",(VLOOKUP(Table1[[#This Row],[SKU]],'[1]All Skus'!$A:$AJ,24,FALSE)),"")))</f>
        <v/>
      </c>
    </row>
    <row r="342" spans="1:12" ht="40.799999999999997" customHeight="1" x14ac:dyDescent="0.3">
      <c r="A342" s="22" t="s">
        <v>351</v>
      </c>
      <c r="B342" s="14" t="str">
        <f>(IF((VLOOKUP(Table1[[#This Row],[SKU]],'[1]All Skus'!$A:$AJ,2,FALSE))="AKG",(VLOOKUP(Table1[[#This Row],[SKU]],'[1]All Skus'!$A:$AJ,3,FALSE)), ""))</f>
        <v>Headphone amps</v>
      </c>
      <c r="C342" s="15" t="str">
        <f>(IF((VLOOKUP(Table1[[#This Row],[SKU]],'[1]All Skus'!$A:$AJ,2,FALSE))="AKG",(VLOOKUP(Table1[[#This Row],[SKU]],'[1]All Skus'!$A:$AJ,4,FALSE)),""))</f>
        <v xml:space="preserve">HP4E </v>
      </c>
      <c r="D342" s="15" t="str">
        <f>(IF((VLOOKUP(Table1[[#This Row],[SKU]],'[1]All Skus'!$A:$AJ,2,FALSE))="AKG",(VLOOKUP(Table1[[#This Row],[SKU]],'[1]All Skus'!$A:$AJ,5,FALSE)),""))</f>
        <v>AT510060</v>
      </c>
      <c r="E342" s="15">
        <f>(IF((VLOOKUP(Table1[[#This Row],[SKU]],'[1]All Skus'!$A:$AJ,2,FALSE))="AKG",(VLOOKUP(Table1[[#This Row],[SKU]],'[1]All Skus'!$A:$AJ,6,FALSE)),""))</f>
        <v>0</v>
      </c>
      <c r="F342" s="15">
        <f>(IF((VLOOKUP(Table1[[#This Row],[SKU]],'[1]All Skus'!$A:$AJ,2,FALSE))="AKG",(VLOOKUP(Table1[[#This Row],[SKU]],'[1]All Skus'!$A:$AJ,7,FALSE)),""))</f>
        <v>0</v>
      </c>
      <c r="G342" s="16" t="str">
        <f>(IF((VLOOKUP(Table1[[#This Row],[SKU]],'[1]All Skus'!$A:$AJ,2,FALSE))="AKG",(VLOOKUP(Table1[[#This Row],[SKU]],'[1]All Skus'!$A:$AJ,8,FALSE)),""))</f>
        <v>Headphone Amplifier</v>
      </c>
      <c r="H342" s="17" t="str">
        <f>(IF((VLOOKUP(Table1[[#This Row],[SKU]],'[1]All Skus'!$A:$AJ,2,FALSE))="AKG",(VLOOKUP(Table1[[#This Row],[SKU]],'[1]All Skus'!$A:$AJ,9,FALSE)),""))</f>
        <v>4-Channel Headphone Amplifier</v>
      </c>
      <c r="I342" s="18">
        <f>(IF((VLOOKUP(Table1[[#This Row],[SKU]],'[1]All Skus'!$A:$AJ,2,FALSE))="AKG",(VLOOKUP(Table1[[#This Row],[SKU]],'[1]All Skus'!$A:$AJ,10,FALSE)),""))</f>
        <v>154.86000000000001</v>
      </c>
      <c r="J342" s="19">
        <f>(IF((VLOOKUP(Table1[[#This Row],[SKU]],'[1]All Skus'!$A:$AJ,2,FALSE))="AKG",(VLOOKUP(Table1[[#This Row],[SKU]],'[1]All Skus'!$A:$AJ,22,FALSE)),""))</f>
        <v>3.15</v>
      </c>
      <c r="K342" s="19" t="str">
        <f>(IF((VLOOKUP(Table1[[#This Row],[SKU]],'[1]All Skus'!$A:$AJ,2,FALSE))="AKG",(VLOOKUP(Table1[[#This Row],[SKU]],'[1]All Skus'!$A:$AJ,23,FALSE)),""))</f>
        <v>CN</v>
      </c>
      <c r="L342" s="20" t="str">
        <f>HYPERLINK((IF((VLOOKUP(Table1[[#This Row],[SKU]],'[1]All Skus'!$A:$AJ,2,FALSE))="AKG",(VLOOKUP(Table1[[#This Row],[SKU]],'[1]All Skus'!$A:$AJ,24,FALSE)),"")))</f>
        <v>Non Compliant</v>
      </c>
    </row>
    <row r="343" spans="1:12" ht="40.799999999999997" customHeight="1" x14ac:dyDescent="0.3">
      <c r="A343" s="22" t="s">
        <v>352</v>
      </c>
      <c r="B343" s="14" t="str">
        <f>(IF((VLOOKUP(Table1[[#This Row],[SKU]],'[1]All Skus'!$A:$AJ,2,FALSE))="AKG",(VLOOKUP(Table1[[#This Row],[SKU]],'[1]All Skus'!$A:$AJ,3,FALSE)), ""))</f>
        <v>Headphone amps</v>
      </c>
      <c r="C343" s="15" t="str">
        <f>(IF((VLOOKUP(Table1[[#This Row],[SKU]],'[1]All Skus'!$A:$AJ,2,FALSE))="AKG",(VLOOKUP(Table1[[#This Row],[SKU]],'[1]All Skus'!$A:$AJ,4,FALSE)),""))</f>
        <v xml:space="preserve">HP6E US </v>
      </c>
      <c r="D343" s="15">
        <f>(IF((VLOOKUP(Table1[[#This Row],[SKU]],'[1]All Skus'!$A:$AJ,2,FALSE))="AKG",(VLOOKUP(Table1[[#This Row],[SKU]],'[1]All Skus'!$A:$AJ,5,FALSE)),""))</f>
        <v>0</v>
      </c>
      <c r="E343" s="15">
        <f>(IF((VLOOKUP(Table1[[#This Row],[SKU]],'[1]All Skus'!$A:$AJ,2,FALSE))="AKG",(VLOOKUP(Table1[[#This Row],[SKU]],'[1]All Skus'!$A:$AJ,6,FALSE)),""))</f>
        <v>0</v>
      </c>
      <c r="F343" s="15">
        <f>(IF((VLOOKUP(Table1[[#This Row],[SKU]],'[1]All Skus'!$A:$AJ,2,FALSE))="AKG",(VLOOKUP(Table1[[#This Row],[SKU]],'[1]All Skus'!$A:$AJ,7,FALSE)),""))</f>
        <v>0</v>
      </c>
      <c r="G343" s="16" t="str">
        <f>(IF((VLOOKUP(Table1[[#This Row],[SKU]],'[1]All Skus'!$A:$AJ,2,FALSE))="AKG",(VLOOKUP(Table1[[#This Row],[SKU]],'[1]All Skus'!$A:$AJ,8,FALSE)),""))</f>
        <v>Headphone Amplifier</v>
      </c>
      <c r="H343" s="17" t="str">
        <f>(IF((VLOOKUP(Table1[[#This Row],[SKU]],'[1]All Skus'!$A:$AJ,2,FALSE))="AKG",(VLOOKUP(Table1[[#This Row],[SKU]],'[1]All Skus'!$A:$AJ,9,FALSE)),""))</f>
        <v>6-Channel Matrix Headphone Amplifier</v>
      </c>
      <c r="I343" s="18">
        <f>(IF((VLOOKUP(Table1[[#This Row],[SKU]],'[1]All Skus'!$A:$AJ,2,FALSE))="AKG",(VLOOKUP(Table1[[#This Row],[SKU]],'[1]All Skus'!$A:$AJ,10,FALSE)),""))</f>
        <v>269</v>
      </c>
      <c r="J343" s="19">
        <f>(IF((VLOOKUP(Table1[[#This Row],[SKU]],'[1]All Skus'!$A:$AJ,2,FALSE))="AKG",(VLOOKUP(Table1[[#This Row],[SKU]],'[1]All Skus'!$A:$AJ,22,FALSE)),""))</f>
        <v>3.74</v>
      </c>
      <c r="K343" s="19" t="str">
        <f>(IF((VLOOKUP(Table1[[#This Row],[SKU]],'[1]All Skus'!$A:$AJ,2,FALSE))="AKG",(VLOOKUP(Table1[[#This Row],[SKU]],'[1]All Skus'!$A:$AJ,23,FALSE)),""))</f>
        <v>CN</v>
      </c>
      <c r="L343" s="20" t="str">
        <f>HYPERLINK((IF((VLOOKUP(Table1[[#This Row],[SKU]],'[1]All Skus'!$A:$AJ,2,FALSE))="AKG",(VLOOKUP(Table1[[#This Row],[SKU]],'[1]All Skus'!$A:$AJ,24,FALSE)),"")))</f>
        <v>Non Compliant</v>
      </c>
    </row>
    <row r="344" spans="1:12" ht="40.799999999999997" customHeight="1" x14ac:dyDescent="0.3">
      <c r="A344" s="22" t="s">
        <v>353</v>
      </c>
      <c r="B344" s="14" t="str">
        <f>(IF((VLOOKUP(Table1[[#This Row],[SKU]],'[1]All Skus'!$A:$AJ,2,FALSE))="AKG",(VLOOKUP(Table1[[#This Row],[SKU]],'[1]All Skus'!$A:$AJ,3,FALSE)), ""))</f>
        <v>Headphone amps</v>
      </c>
      <c r="C344" s="15" t="str">
        <f>(IF((VLOOKUP(Table1[[#This Row],[SKU]],'[1]All Skus'!$A:$AJ,2,FALSE))="AKG",(VLOOKUP(Table1[[#This Row],[SKU]],'[1]All Skus'!$A:$AJ,4,FALSE)),""))</f>
        <v xml:space="preserve">HP12U US </v>
      </c>
      <c r="D344" s="15">
        <f>(IF((VLOOKUP(Table1[[#This Row],[SKU]],'[1]All Skus'!$A:$AJ,2,FALSE))="AKG",(VLOOKUP(Table1[[#This Row],[SKU]],'[1]All Skus'!$A:$AJ,5,FALSE)),""))</f>
        <v>0</v>
      </c>
      <c r="E344" s="15">
        <f>(IF((VLOOKUP(Table1[[#This Row],[SKU]],'[1]All Skus'!$A:$AJ,2,FALSE))="AKG",(VLOOKUP(Table1[[#This Row],[SKU]],'[1]All Skus'!$A:$AJ,6,FALSE)),""))</f>
        <v>0</v>
      </c>
      <c r="F344" s="15">
        <f>(IF((VLOOKUP(Table1[[#This Row],[SKU]],'[1]All Skus'!$A:$AJ,2,FALSE))="AKG",(VLOOKUP(Table1[[#This Row],[SKU]],'[1]All Skus'!$A:$AJ,7,FALSE)),""))</f>
        <v>0</v>
      </c>
      <c r="G344" s="16" t="str">
        <f>(IF((VLOOKUP(Table1[[#This Row],[SKU]],'[1]All Skus'!$A:$AJ,2,FALSE))="AKG",(VLOOKUP(Table1[[#This Row],[SKU]],'[1]All Skus'!$A:$AJ,8,FALSE)),""))</f>
        <v>Headphone Amplifier</v>
      </c>
      <c r="H344" s="17" t="str">
        <f>(IF((VLOOKUP(Table1[[#This Row],[SKU]],'[1]All Skus'!$A:$AJ,2,FALSE))="AKG",(VLOOKUP(Table1[[#This Row],[SKU]],'[1]All Skus'!$A:$AJ,9,FALSE)),""))</f>
        <v>12-Channel Headphone Amplifier with USB</v>
      </c>
      <c r="I344" s="18">
        <f>(IF((VLOOKUP(Table1[[#This Row],[SKU]],'[1]All Skus'!$A:$AJ,2,FALSE))="AKG",(VLOOKUP(Table1[[#This Row],[SKU]],'[1]All Skus'!$A:$AJ,10,FALSE)),""))</f>
        <v>262.89999999999998</v>
      </c>
      <c r="J344" s="19">
        <f>(IF((VLOOKUP(Table1[[#This Row],[SKU]],'[1]All Skus'!$A:$AJ,2,FALSE))="AKG",(VLOOKUP(Table1[[#This Row],[SKU]],'[1]All Skus'!$A:$AJ,22,FALSE)),""))</f>
        <v>3.74</v>
      </c>
      <c r="K344" s="19" t="str">
        <f>(IF((VLOOKUP(Table1[[#This Row],[SKU]],'[1]All Skus'!$A:$AJ,2,FALSE))="AKG",(VLOOKUP(Table1[[#This Row],[SKU]],'[1]All Skus'!$A:$AJ,23,FALSE)),""))</f>
        <v>CN</v>
      </c>
      <c r="L344" s="20" t="str">
        <f>HYPERLINK((IF((VLOOKUP(Table1[[#This Row],[SKU]],'[1]All Skus'!$A:$AJ,2,FALSE))="AKG",(VLOOKUP(Table1[[#This Row],[SKU]],'[1]All Skus'!$A:$AJ,24,FALSE)),"")))</f>
        <v>Non Compliant</v>
      </c>
    </row>
    <row r="345" spans="1:12" ht="40.799999999999997" customHeight="1" x14ac:dyDescent="0.3">
      <c r="A345" s="26" t="s">
        <v>354</v>
      </c>
      <c r="B345" s="14">
        <f>(IF((VLOOKUP(Table1[[#This Row],[SKU]],'[1]All Skus'!$A:$AJ,2,FALSE))="AKG",(VLOOKUP(Table1[[#This Row],[SKU]],'[1]All Skus'!$A:$AJ,3,FALSE)), ""))</f>
        <v>0</v>
      </c>
      <c r="C345" s="15">
        <f>(IF((VLOOKUP(Table1[[#This Row],[SKU]],'[1]All Skus'!$A:$AJ,2,FALSE))="AKG",(VLOOKUP(Table1[[#This Row],[SKU]],'[1]All Skus'!$A:$AJ,4,FALSE)),""))</f>
        <v>0</v>
      </c>
      <c r="D345" s="15">
        <f>(IF((VLOOKUP(Table1[[#This Row],[SKU]],'[1]All Skus'!$A:$AJ,2,FALSE))="AKG",(VLOOKUP(Table1[[#This Row],[SKU]],'[1]All Skus'!$A:$AJ,5,FALSE)),""))</f>
        <v>0</v>
      </c>
      <c r="E345" s="15">
        <f>(IF((VLOOKUP(Table1[[#This Row],[SKU]],'[1]All Skus'!$A:$AJ,2,FALSE))="AKG",(VLOOKUP(Table1[[#This Row],[SKU]],'[1]All Skus'!$A:$AJ,6,FALSE)),""))</f>
        <v>0</v>
      </c>
      <c r="F345" s="15">
        <f>(IF((VLOOKUP(Table1[[#This Row],[SKU]],'[1]All Skus'!$A:$AJ,2,FALSE))="AKG",(VLOOKUP(Table1[[#This Row],[SKU]],'[1]All Skus'!$A:$AJ,7,FALSE)),""))</f>
        <v>0</v>
      </c>
      <c r="G345" s="16">
        <f>(IF((VLOOKUP(Table1[[#This Row],[SKU]],'[1]All Skus'!$A:$AJ,2,FALSE))="AKG",(VLOOKUP(Table1[[#This Row],[SKU]],'[1]All Skus'!$A:$AJ,8,FALSE)),""))</f>
        <v>0</v>
      </c>
      <c r="H345" s="17">
        <f>(IF((VLOOKUP(Table1[[#This Row],[SKU]],'[1]All Skus'!$A:$AJ,2,FALSE))="AKG",(VLOOKUP(Table1[[#This Row],[SKU]],'[1]All Skus'!$A:$AJ,9,FALSE)),""))</f>
        <v>0</v>
      </c>
      <c r="I345" s="18">
        <f>(IF((VLOOKUP(Table1[[#This Row],[SKU]],'[1]All Skus'!$A:$AJ,2,FALSE))="AKG",(VLOOKUP(Table1[[#This Row],[SKU]],'[1]All Skus'!$A:$AJ,10,FALSE)),""))</f>
        <v>0</v>
      </c>
      <c r="J345" s="19">
        <f>(IF((VLOOKUP(Table1[[#This Row],[SKU]],'[1]All Skus'!$A:$AJ,2,FALSE))="AKG",(VLOOKUP(Table1[[#This Row],[SKU]],'[1]All Skus'!$A:$AJ,22,FALSE)),""))</f>
        <v>0</v>
      </c>
      <c r="K345" s="19">
        <f>(IF((VLOOKUP(Table1[[#This Row],[SKU]],'[1]All Skus'!$A:$AJ,2,FALSE))="AKG",(VLOOKUP(Table1[[#This Row],[SKU]],'[1]All Skus'!$A:$AJ,23,FALSE)),""))</f>
        <v>0</v>
      </c>
      <c r="L345" s="20" t="str">
        <f>HYPERLINK((IF((VLOOKUP(Table1[[#This Row],[SKU]],'[1]All Skus'!$A:$AJ,2,FALSE))="AKG",(VLOOKUP(Table1[[#This Row],[SKU]],'[1]All Skus'!$A:$AJ,24,FALSE)),"")))</f>
        <v/>
      </c>
    </row>
    <row r="346" spans="1:12" ht="40.799999999999997" customHeight="1" x14ac:dyDescent="0.3">
      <c r="A346" s="22" t="s">
        <v>355</v>
      </c>
      <c r="B346" s="14" t="str">
        <f>(IF((VLOOKUP(Table1[[#This Row],[SKU]],'[1]All Skus'!$A:$AJ,2,FALSE))="AKG",(VLOOKUP(Table1[[#This Row],[SKU]],'[1]All Skus'!$A:$AJ,3,FALSE)), ""))</f>
        <v>Installed</v>
      </c>
      <c r="C346" s="15" t="str">
        <f>(IF((VLOOKUP(Table1[[#This Row],[SKU]],'[1]All Skus'!$A:$AJ,2,FALSE))="AKG",(VLOOKUP(Table1[[#This Row],[SKU]],'[1]All Skus'!$A:$AJ,4,FALSE)),""))</f>
        <v xml:space="preserve">DMM8 UL </v>
      </c>
      <c r="D346" s="15" t="str">
        <f>(IF((VLOOKUP(Table1[[#This Row],[SKU]],'[1]All Skus'!$A:$AJ,2,FALSE))="AKG",(VLOOKUP(Table1[[#This Row],[SKU]],'[1]All Skus'!$A:$AJ,5,FALSE)),""))</f>
        <v>AT510080</v>
      </c>
      <c r="E346" s="15">
        <f>(IF((VLOOKUP(Table1[[#This Row],[SKU]],'[1]All Skus'!$A:$AJ,2,FALSE))="AKG",(VLOOKUP(Table1[[#This Row],[SKU]],'[1]All Skus'!$A:$AJ,6,FALSE)),""))</f>
        <v>0</v>
      </c>
      <c r="F346" s="15">
        <f>(IF((VLOOKUP(Table1[[#This Row],[SKU]],'[1]All Skus'!$A:$AJ,2,FALSE))="AKG",(VLOOKUP(Table1[[#This Row],[SKU]],'[1]All Skus'!$A:$AJ,7,FALSE)),""))</f>
        <v>0</v>
      </c>
      <c r="G346" s="16" t="str">
        <f>(IF((VLOOKUP(Table1[[#This Row],[SKU]],'[1]All Skus'!$A:$AJ,2,FALSE))="AKG",(VLOOKUP(Table1[[#This Row],[SKU]],'[1]All Skus'!$A:$AJ,8,FALSE)),""))</f>
        <v>Digital Microphone Mixer</v>
      </c>
      <c r="H346" s="17" t="str">
        <f>(IF((VLOOKUP(Table1[[#This Row],[SKU]],'[1]All Skus'!$A:$AJ,2,FALSE))="AKG",(VLOOKUP(Table1[[#This Row],[SKU]],'[1]All Skus'!$A:$AJ,9,FALSE)),""))</f>
        <v>Digital automatic microphone mixer</v>
      </c>
      <c r="I346" s="18">
        <f>(IF((VLOOKUP(Table1[[#This Row],[SKU]],'[1]All Skus'!$A:$AJ,2,FALSE))="AKG",(VLOOKUP(Table1[[#This Row],[SKU]],'[1]All Skus'!$A:$AJ,10,FALSE)),""))</f>
        <v>3819.4459999999999</v>
      </c>
      <c r="J346" s="19">
        <f>(IF((VLOOKUP(Table1[[#This Row],[SKU]],'[1]All Skus'!$A:$AJ,2,FALSE))="AKG",(VLOOKUP(Table1[[#This Row],[SKU]],'[1]All Skus'!$A:$AJ,22,FALSE)),""))</f>
        <v>24</v>
      </c>
      <c r="K346" s="19" t="str">
        <f>(IF((VLOOKUP(Table1[[#This Row],[SKU]],'[1]All Skus'!$A:$AJ,2,FALSE))="AKG",(VLOOKUP(Table1[[#This Row],[SKU]],'[1]All Skus'!$A:$AJ,23,FALSE)),""))</f>
        <v>DE</v>
      </c>
      <c r="L346" s="20" t="str">
        <f>HYPERLINK((IF((VLOOKUP(Table1[[#This Row],[SKU]],'[1]All Skus'!$A:$AJ,2,FALSE))="AKG",(VLOOKUP(Table1[[#This Row],[SKU]],'[1]All Skus'!$A:$AJ,24,FALSE)),"")))</f>
        <v>Compliant</v>
      </c>
    </row>
    <row r="347" spans="1:12" ht="40.799999999999997" customHeight="1" x14ac:dyDescent="0.3">
      <c r="A347" s="22" t="s">
        <v>356</v>
      </c>
      <c r="B347" s="14" t="str">
        <f>(IF((VLOOKUP(Table1[[#This Row],[SKU]],'[1]All Skus'!$A:$AJ,2,FALSE))="AKG",(VLOOKUP(Table1[[#This Row],[SKU]],'[1]All Skus'!$A:$AJ,3,FALSE)), ""))</f>
        <v>Accessories</v>
      </c>
      <c r="C347" s="15" t="str">
        <f>(IF((VLOOKUP(Table1[[#This Row],[SKU]],'[1]All Skus'!$A:$AJ,2,FALSE))="AKG",(VLOOKUP(Table1[[#This Row],[SKU]],'[1]All Skus'!$A:$AJ,4,FALSE)),""))</f>
        <v>ICAAS10 Cascading Cable</v>
      </c>
      <c r="D347" s="15" t="str">
        <f>(IF((VLOOKUP(Table1[[#This Row],[SKU]],'[1]All Skus'!$A:$AJ,2,FALSE))="AKG",(VLOOKUP(Table1[[#This Row],[SKU]],'[1]All Skus'!$A:$AJ,5,FALSE)),""))</f>
        <v>AT110090</v>
      </c>
      <c r="E347" s="15">
        <f>(IF((VLOOKUP(Table1[[#This Row],[SKU]],'[1]All Skus'!$A:$AJ,2,FALSE))="AKG",(VLOOKUP(Table1[[#This Row],[SKU]],'[1]All Skus'!$A:$AJ,6,FALSE)),""))</f>
        <v>0</v>
      </c>
      <c r="F347" s="15">
        <f>(IF((VLOOKUP(Table1[[#This Row],[SKU]],'[1]All Skus'!$A:$AJ,2,FALSE))="AKG",(VLOOKUP(Table1[[#This Row],[SKU]],'[1]All Skus'!$A:$AJ,7,FALSE)),""))</f>
        <v>0</v>
      </c>
      <c r="G347" s="16" t="str">
        <f>(IF((VLOOKUP(Table1[[#This Row],[SKU]],'[1]All Skus'!$A:$AJ,2,FALSE))="AKG",(VLOOKUP(Table1[[#This Row],[SKU]],'[1]All Skus'!$A:$AJ,8,FALSE)),""))</f>
        <v>Cable</v>
      </c>
      <c r="H347" s="17" t="str">
        <f>(IF((VLOOKUP(Table1[[#This Row],[SKU]],'[1]All Skus'!$A:$AJ,2,FALSE))="AKG",(VLOOKUP(Table1[[#This Row],[SKU]],'[1]All Skus'!$A:$AJ,9,FALSE)),""))</f>
        <v>Cascading Cable for DMM Mixers</v>
      </c>
      <c r="I347" s="18">
        <f>(IF((VLOOKUP(Table1[[#This Row],[SKU]],'[1]All Skus'!$A:$AJ,2,FALSE))="AKG",(VLOOKUP(Table1[[#This Row],[SKU]],'[1]All Skus'!$A:$AJ,10,FALSE)),""))</f>
        <v>89.274149999999992</v>
      </c>
      <c r="J347" s="19">
        <f>(IF((VLOOKUP(Table1[[#This Row],[SKU]],'[1]All Skus'!$A:$AJ,2,FALSE))="AKG",(VLOOKUP(Table1[[#This Row],[SKU]],'[1]All Skus'!$A:$AJ,22,FALSE)),""))</f>
        <v>0.8</v>
      </c>
      <c r="K347" s="19" t="str">
        <f>(IF((VLOOKUP(Table1[[#This Row],[SKU]],'[1]All Skus'!$A:$AJ,2,FALSE))="AKG",(VLOOKUP(Table1[[#This Row],[SKU]],'[1]All Skus'!$A:$AJ,23,FALSE)),""))</f>
        <v>ZZ</v>
      </c>
      <c r="L347" s="20" t="str">
        <f>HYPERLINK((IF((VLOOKUP(Table1[[#This Row],[SKU]],'[1]All Skus'!$A:$AJ,2,FALSE))="AKG",(VLOOKUP(Table1[[#This Row],[SKU]],'[1]All Skus'!$A:$AJ,24,FALSE)),"")))</f>
        <v>Non Compliant</v>
      </c>
    </row>
    <row r="348" spans="1:12" ht="40.799999999999997" customHeight="1" x14ac:dyDescent="0.3">
      <c r="A348" s="24" t="s">
        <v>357</v>
      </c>
      <c r="B348" s="14">
        <f>(IF((VLOOKUP(Table1[[#This Row],[SKU]],'[1]All Skus'!$A:$AJ,2,FALSE))="AKG",(VLOOKUP(Table1[[#This Row],[SKU]],'[1]All Skus'!$A:$AJ,3,FALSE)), ""))</f>
        <v>0</v>
      </c>
      <c r="C348" s="15">
        <f>(IF((VLOOKUP(Table1[[#This Row],[SKU]],'[1]All Skus'!$A:$AJ,2,FALSE))="AKG",(VLOOKUP(Table1[[#This Row],[SKU]],'[1]All Skus'!$A:$AJ,4,FALSE)),""))</f>
        <v>0</v>
      </c>
      <c r="D348" s="15">
        <f>(IF((VLOOKUP(Table1[[#This Row],[SKU]],'[1]All Skus'!$A:$AJ,2,FALSE))="AKG",(VLOOKUP(Table1[[#This Row],[SKU]],'[1]All Skus'!$A:$AJ,5,FALSE)),""))</f>
        <v>0</v>
      </c>
      <c r="E348" s="15">
        <f>(IF((VLOOKUP(Table1[[#This Row],[SKU]],'[1]All Skus'!$A:$AJ,2,FALSE))="AKG",(VLOOKUP(Table1[[#This Row],[SKU]],'[1]All Skus'!$A:$AJ,6,FALSE)),""))</f>
        <v>0</v>
      </c>
      <c r="F348" s="15">
        <f>(IF((VLOOKUP(Table1[[#This Row],[SKU]],'[1]All Skus'!$A:$AJ,2,FALSE))="AKG",(VLOOKUP(Table1[[#This Row],[SKU]],'[1]All Skus'!$A:$AJ,7,FALSE)),""))</f>
        <v>0</v>
      </c>
      <c r="G348" s="16">
        <f>(IF((VLOOKUP(Table1[[#This Row],[SKU]],'[1]All Skus'!$A:$AJ,2,FALSE))="AKG",(VLOOKUP(Table1[[#This Row],[SKU]],'[1]All Skus'!$A:$AJ,8,FALSE)),""))</f>
        <v>0</v>
      </c>
      <c r="H348" s="17">
        <f>(IF((VLOOKUP(Table1[[#This Row],[SKU]],'[1]All Skus'!$A:$AJ,2,FALSE))="AKG",(VLOOKUP(Table1[[#This Row],[SKU]],'[1]All Skus'!$A:$AJ,9,FALSE)),""))</f>
        <v>0</v>
      </c>
      <c r="I348" s="18">
        <f>(IF((VLOOKUP(Table1[[#This Row],[SKU]],'[1]All Skus'!$A:$AJ,2,FALSE))="AKG",(VLOOKUP(Table1[[#This Row],[SKU]],'[1]All Skus'!$A:$AJ,10,FALSE)),""))</f>
        <v>0</v>
      </c>
      <c r="J348" s="19">
        <f>(IF((VLOOKUP(Table1[[#This Row],[SKU]],'[1]All Skus'!$A:$AJ,2,FALSE))="AKG",(VLOOKUP(Table1[[#This Row],[SKU]],'[1]All Skus'!$A:$AJ,22,FALSE)),""))</f>
        <v>0</v>
      </c>
      <c r="K348" s="19">
        <f>(IF((VLOOKUP(Table1[[#This Row],[SKU]],'[1]All Skus'!$A:$AJ,2,FALSE))="AKG",(VLOOKUP(Table1[[#This Row],[SKU]],'[1]All Skus'!$A:$AJ,23,FALSE)),""))</f>
        <v>0</v>
      </c>
      <c r="L348" s="20" t="str">
        <f>HYPERLINK((IF((VLOOKUP(Table1[[#This Row],[SKU]],'[1]All Skus'!$A:$AJ,2,FALSE))="AKG",(VLOOKUP(Table1[[#This Row],[SKU]],'[1]All Skus'!$A:$AJ,24,FALSE)),"")))</f>
        <v/>
      </c>
    </row>
    <row r="349" spans="1:12" ht="40.799999999999997" customHeight="1" x14ac:dyDescent="0.3">
      <c r="A349" s="22" t="s">
        <v>358</v>
      </c>
      <c r="B349" s="14" t="str">
        <f>(IF((VLOOKUP(Table1[[#This Row],[SKU]],'[1]All Skus'!$A:$AJ,2,FALSE))="AKG",(VLOOKUP(Table1[[#This Row],[SKU]],'[1]All Skus'!$A:$AJ,3,FALSE)), ""))</f>
        <v>Accessories</v>
      </c>
      <c r="C349" s="15" t="str">
        <f>(IF((VLOOKUP(Table1[[#This Row],[SKU]],'[1]All Skus'!$A:$AJ,2,FALSE))="AKG",(VLOOKUP(Table1[[#This Row],[SKU]],'[1]All Skus'!$A:$AJ,4,FALSE)),""))</f>
        <v>SA44</v>
      </c>
      <c r="D349" s="15" t="str">
        <f>(IF((VLOOKUP(Table1[[#This Row],[SKU]],'[1]All Skus'!$A:$AJ,2,FALSE))="AKG",(VLOOKUP(Table1[[#This Row],[SKU]],'[1]All Skus'!$A:$AJ,5,FALSE)),""))</f>
        <v>AT410090</v>
      </c>
      <c r="E349" s="15">
        <f>(IF((VLOOKUP(Table1[[#This Row],[SKU]],'[1]All Skus'!$A:$AJ,2,FALSE))="AKG",(VLOOKUP(Table1[[#This Row],[SKU]],'[1]All Skus'!$A:$AJ,6,FALSE)),""))</f>
        <v>0</v>
      </c>
      <c r="F349" s="15">
        <f>(IF((VLOOKUP(Table1[[#This Row],[SKU]],'[1]All Skus'!$A:$AJ,2,FALSE))="AKG",(VLOOKUP(Table1[[#This Row],[SKU]],'[1]All Skus'!$A:$AJ,7,FALSE)),""))</f>
        <v>0</v>
      </c>
      <c r="G349" s="16" t="str">
        <f>(IF((VLOOKUP(Table1[[#This Row],[SKU]],'[1]All Skus'!$A:$AJ,2,FALSE))="AKG",(VLOOKUP(Table1[[#This Row],[SKU]],'[1]All Skus'!$A:$AJ,8,FALSE)),""))</f>
        <v>Spare parts</v>
      </c>
      <c r="H349" s="17" t="str">
        <f>(IF((VLOOKUP(Table1[[#This Row],[SKU]],'[1]All Skus'!$A:$AJ,2,FALSE))="AKG",(VLOOKUP(Table1[[#This Row],[SKU]],'[1]All Skus'!$A:$AJ,9,FALSE)),""))</f>
        <v>For use with vocal microphones</v>
      </c>
      <c r="I349" s="18">
        <f>(IF((VLOOKUP(Table1[[#This Row],[SKU]],'[1]All Skus'!$A:$AJ,2,FALSE))="AKG",(VLOOKUP(Table1[[#This Row],[SKU]],'[1]All Skus'!$A:$AJ,10,FALSE)),""))</f>
        <v>0</v>
      </c>
      <c r="J349" s="19" t="str">
        <f>(IF((VLOOKUP(Table1[[#This Row],[SKU]],'[1]All Skus'!$A:$AJ,2,FALSE))="AKG",(VLOOKUP(Table1[[#This Row],[SKU]],'[1]All Skus'!$A:$AJ,22,FALSE)),""))</f>
        <v>n/a</v>
      </c>
      <c r="K349" s="19" t="str">
        <f>(IF((VLOOKUP(Table1[[#This Row],[SKU]],'[1]All Skus'!$A:$AJ,2,FALSE))="AKG",(VLOOKUP(Table1[[#This Row],[SKU]],'[1]All Skus'!$A:$AJ,23,FALSE)),""))</f>
        <v>CN</v>
      </c>
      <c r="L349" s="20" t="str">
        <f>HYPERLINK((IF((VLOOKUP(Table1[[#This Row],[SKU]],'[1]All Skus'!$A:$AJ,2,FALSE))="AKG",(VLOOKUP(Table1[[#This Row],[SKU]],'[1]All Skus'!$A:$AJ,24,FALSE)),"")))</f>
        <v>Non Compliant</v>
      </c>
    </row>
    <row r="350" spans="1:12" ht="40.799999999999997" customHeight="1" x14ac:dyDescent="0.3">
      <c r="A350" s="22" t="s">
        <v>359</v>
      </c>
      <c r="B350" s="14" t="str">
        <f>(IF((VLOOKUP(Table1[[#This Row],[SKU]],'[1]All Skus'!$A:$AJ,2,FALSE))="AKG",(VLOOKUP(Table1[[#This Row],[SKU]],'[1]All Skus'!$A:$AJ,3,FALSE)), ""))</f>
        <v>Cable</v>
      </c>
      <c r="C350" s="15" t="str">
        <f>(IF((VLOOKUP(Table1[[#This Row],[SKU]],'[1]All Skus'!$A:$AJ,2,FALSE))="AKG",(VLOOKUP(Table1[[#This Row],[SKU]],'[1]All Skus'!$A:$AJ,4,FALSE)),""))</f>
        <v>MK/GL Guitar Cable</v>
      </c>
      <c r="D350" s="15">
        <f>(IF((VLOOKUP(Table1[[#This Row],[SKU]],'[1]All Skus'!$A:$AJ,2,FALSE))="AKG",(VLOOKUP(Table1[[#This Row],[SKU]],'[1]All Skus'!$A:$AJ,5,FALSE)),""))</f>
        <v>0</v>
      </c>
      <c r="E350" s="15">
        <f>(IF((VLOOKUP(Table1[[#This Row],[SKU]],'[1]All Skus'!$A:$AJ,2,FALSE))="AKG",(VLOOKUP(Table1[[#This Row],[SKU]],'[1]All Skus'!$A:$AJ,6,FALSE)),""))</f>
        <v>0</v>
      </c>
      <c r="F350" s="15">
        <f>(IF((VLOOKUP(Table1[[#This Row],[SKU]],'[1]All Skus'!$A:$AJ,2,FALSE))="AKG",(VLOOKUP(Table1[[#This Row],[SKU]],'[1]All Skus'!$A:$AJ,7,FALSE)),""))</f>
        <v>0</v>
      </c>
      <c r="G350" s="16" t="str">
        <f>(IF((VLOOKUP(Table1[[#This Row],[SKU]],'[1]All Skus'!$A:$AJ,2,FALSE))="AKG",(VLOOKUP(Table1[[#This Row],[SKU]],'[1]All Skus'!$A:$AJ,8,FALSE)),""))</f>
        <v>MK/GL Guitar Cable</v>
      </c>
      <c r="H350" s="17" t="str">
        <f>(IF((VLOOKUP(Table1[[#This Row],[SKU]],'[1]All Skus'!$A:$AJ,2,FALSE))="AKG",(VLOOKUP(Table1[[#This Row],[SKU]],'[1]All Skus'!$A:$AJ,9,FALSE)),""))</f>
        <v>MK/GL Guitar Cable</v>
      </c>
      <c r="I350" s="18">
        <f>(IF((VLOOKUP(Table1[[#This Row],[SKU]],'[1]All Skus'!$A:$AJ,2,FALSE))="AKG",(VLOOKUP(Table1[[#This Row],[SKU]],'[1]All Skus'!$A:$AJ,10,FALSE)),""))</f>
        <v>53.084099999999992</v>
      </c>
      <c r="J350" s="19">
        <f>(IF((VLOOKUP(Table1[[#This Row],[SKU]],'[1]All Skus'!$A:$AJ,2,FALSE))="AKG",(VLOOKUP(Table1[[#This Row],[SKU]],'[1]All Skus'!$A:$AJ,22,FALSE)),""))</f>
        <v>0</v>
      </c>
      <c r="K350" s="19" t="str">
        <f>(IF((VLOOKUP(Table1[[#This Row],[SKU]],'[1]All Skus'!$A:$AJ,2,FALSE))="AKG",(VLOOKUP(Table1[[#This Row],[SKU]],'[1]All Skus'!$A:$AJ,23,FALSE)),""))</f>
        <v>TW</v>
      </c>
      <c r="L350" s="20" t="str">
        <f>HYPERLINK((IF((VLOOKUP(Table1[[#This Row],[SKU]],'[1]All Skus'!$A:$AJ,2,FALSE))="AKG",(VLOOKUP(Table1[[#This Row],[SKU]],'[1]All Skus'!$A:$AJ,24,FALSE)),"")))</f>
        <v/>
      </c>
    </row>
    <row r="351" spans="1:12" ht="40.799999999999997" customHeight="1" x14ac:dyDescent="0.3">
      <c r="A351" s="22" t="s">
        <v>360</v>
      </c>
      <c r="B351" s="14" t="str">
        <f>(IF((VLOOKUP(Table1[[#This Row],[SKU]],'[1]All Skus'!$A:$AJ,2,FALSE))="AKG",(VLOOKUP(Table1[[#This Row],[SKU]],'[1]All Skus'!$A:$AJ,3,FALSE)), ""))</f>
        <v>Accessories</v>
      </c>
      <c r="C351" s="15" t="str">
        <f>(IF((VLOOKUP(Table1[[#This Row],[SKU]],'[1]All Skus'!$A:$AJ,2,FALSE))="AKG",(VLOOKUP(Table1[[#This Row],[SKU]],'[1]All Skus'!$A:$AJ,4,FALSE)),""))</f>
        <v>ST45</v>
      </c>
      <c r="D351" s="15">
        <f>(IF((VLOOKUP(Table1[[#This Row],[SKU]],'[1]All Skus'!$A:$AJ,2,FALSE))="AKG",(VLOOKUP(Table1[[#This Row],[SKU]],'[1]All Skus'!$A:$AJ,5,FALSE)),""))</f>
        <v>0</v>
      </c>
      <c r="E351" s="15">
        <f>(IF((VLOOKUP(Table1[[#This Row],[SKU]],'[1]All Skus'!$A:$AJ,2,FALSE))="AKG",(VLOOKUP(Table1[[#This Row],[SKU]],'[1]All Skus'!$A:$AJ,6,FALSE)),""))</f>
        <v>0</v>
      </c>
      <c r="F351" s="15">
        <f>(IF((VLOOKUP(Table1[[#This Row],[SKU]],'[1]All Skus'!$A:$AJ,2,FALSE))="AKG",(VLOOKUP(Table1[[#This Row],[SKU]],'[1]All Skus'!$A:$AJ,7,FALSE)),""))</f>
        <v>0</v>
      </c>
      <c r="G351" s="16" t="str">
        <f>(IF((VLOOKUP(Table1[[#This Row],[SKU]],'[1]All Skus'!$A:$AJ,2,FALSE))="AKG",(VLOOKUP(Table1[[#This Row],[SKU]],'[1]All Skus'!$A:$AJ,8,FALSE)),""))</f>
        <v>Accessories</v>
      </c>
      <c r="H351" s="17" t="str">
        <f>(IF((VLOOKUP(Table1[[#This Row],[SKU]],'[1]All Skus'!$A:$AJ,2,FALSE))="AKG",(VLOOKUP(Table1[[#This Row],[SKU]],'[1]All Skus'!$A:$AJ,9,FALSE)),""))</f>
        <v>"Low profile" table stand</v>
      </c>
      <c r="I351" s="18">
        <f>(IF((VLOOKUP(Table1[[#This Row],[SKU]],'[1]All Skus'!$A:$AJ,2,FALSE))="AKG",(VLOOKUP(Table1[[#This Row],[SKU]],'[1]All Skus'!$A:$AJ,10,FALSE)),""))</f>
        <v>119.44424999999998</v>
      </c>
      <c r="J351" s="19">
        <f>(IF((VLOOKUP(Table1[[#This Row],[SKU]],'[1]All Skus'!$A:$AJ,2,FALSE))="AKG",(VLOOKUP(Table1[[#This Row],[SKU]],'[1]All Skus'!$A:$AJ,22,FALSE)),""))</f>
        <v>1.2</v>
      </c>
      <c r="K351" s="19" t="str">
        <f>(IF((VLOOKUP(Table1[[#This Row],[SKU]],'[1]All Skus'!$A:$AJ,2,FALSE))="AKG",(VLOOKUP(Table1[[#This Row],[SKU]],'[1]All Skus'!$A:$AJ,23,FALSE)),""))</f>
        <v>DE</v>
      </c>
      <c r="L351" s="20" t="str">
        <f>HYPERLINK((IF((VLOOKUP(Table1[[#This Row],[SKU]],'[1]All Skus'!$A:$AJ,2,FALSE))="AKG",(VLOOKUP(Table1[[#This Row],[SKU]],'[1]All Skus'!$A:$AJ,24,FALSE)),"")))</f>
        <v>Compliant</v>
      </c>
    </row>
    <row r="352" spans="1:12" ht="40.799999999999997" customHeight="1" x14ac:dyDescent="0.3">
      <c r="A352" s="13" t="s">
        <v>361</v>
      </c>
      <c r="B352" s="14" t="str">
        <f>(IF((VLOOKUP(Table1[[#This Row],[SKU]],'[1]All Skus'!$A:$AJ,2,FALSE))="AKG",(VLOOKUP(Table1[[#This Row],[SKU]],'[1]All Skus'!$A:$AJ,3,FALSE)), ""))</f>
        <v>Accessories</v>
      </c>
      <c r="C352" s="15" t="str">
        <f>(IF((VLOOKUP(Table1[[#This Row],[SKU]],'[1]All Skus'!$A:$AJ,2,FALSE))="AKG",(VLOOKUP(Table1[[#This Row],[SKU]],'[1]All Skus'!$A:$AJ,4,FALSE)),""))</f>
        <v>W32</v>
      </c>
      <c r="D352" s="15" t="str">
        <f>(IF((VLOOKUP(Table1[[#This Row],[SKU]],'[1]All Skus'!$A:$AJ,2,FALSE))="AKG",(VLOOKUP(Table1[[#This Row],[SKU]],'[1]All Skus'!$A:$AJ,5,FALSE)),""))</f>
        <v>AT210090</v>
      </c>
      <c r="E352" s="15">
        <f>(IF((VLOOKUP(Table1[[#This Row],[SKU]],'[1]All Skus'!$A:$AJ,2,FALSE))="AKG",(VLOOKUP(Table1[[#This Row],[SKU]],'[1]All Skus'!$A:$AJ,6,FALSE)),""))</f>
        <v>0</v>
      </c>
      <c r="F352" s="15">
        <f>(IF((VLOOKUP(Table1[[#This Row],[SKU]],'[1]All Skus'!$A:$AJ,2,FALSE))="AKG",(VLOOKUP(Table1[[#This Row],[SKU]],'[1]All Skus'!$A:$AJ,7,FALSE)),""))</f>
        <v>0</v>
      </c>
      <c r="G352" s="16" t="str">
        <f>(IF((VLOOKUP(Table1[[#This Row],[SKU]],'[1]All Skus'!$A:$AJ,2,FALSE))="AKG",(VLOOKUP(Table1[[#This Row],[SKU]],'[1]All Skus'!$A:$AJ,8,FALSE)),""))</f>
        <v>Accessories</v>
      </c>
      <c r="H352" s="17" t="str">
        <f>(IF((VLOOKUP(Table1[[#This Row],[SKU]],'[1]All Skus'!$A:$AJ,2,FALSE))="AKG",(VLOOKUP(Table1[[#This Row],[SKU]],'[1]All Skus'!$A:$AJ,9,FALSE)),""))</f>
        <v>Foam windscreen 18-20 mm dia (for CK's)</v>
      </c>
      <c r="I352" s="18">
        <f>(IF((VLOOKUP(Table1[[#This Row],[SKU]],'[1]All Skus'!$A:$AJ,2,FALSE))="AKG",(VLOOKUP(Table1[[#This Row],[SKU]],'[1]All Skus'!$A:$AJ,10,FALSE)),""))</f>
        <v>19</v>
      </c>
      <c r="J352" s="19">
        <f>(IF((VLOOKUP(Table1[[#This Row],[SKU]],'[1]All Skus'!$A:$AJ,2,FALSE))="AKG",(VLOOKUP(Table1[[#This Row],[SKU]],'[1]All Skus'!$A:$AJ,22,FALSE)),""))</f>
        <v>1.6</v>
      </c>
      <c r="K352" s="19" t="str">
        <f>(IF((VLOOKUP(Table1[[#This Row],[SKU]],'[1]All Skus'!$A:$AJ,2,FALSE))="AKG",(VLOOKUP(Table1[[#This Row],[SKU]],'[1]All Skus'!$A:$AJ,23,FALSE)),""))</f>
        <v>JP</v>
      </c>
      <c r="L352" s="20" t="str">
        <f>HYPERLINK((IF((VLOOKUP(Table1[[#This Row],[SKU]],'[1]All Skus'!$A:$AJ,2,FALSE))="AKG",(VLOOKUP(Table1[[#This Row],[SKU]],'[1]All Skus'!$A:$AJ,24,FALSE)),"")))</f>
        <v>Compliant</v>
      </c>
    </row>
    <row r="353" spans="1:12" ht="40.799999999999997" customHeight="1" x14ac:dyDescent="0.3">
      <c r="A353" s="22" t="s">
        <v>362</v>
      </c>
      <c r="B353" s="14" t="str">
        <f>(IF((VLOOKUP(Table1[[#This Row],[SKU]],'[1]All Skus'!$A:$AJ,2,FALSE))="AKG",(VLOOKUP(Table1[[#This Row],[SKU]],'[1]All Skus'!$A:$AJ,3,FALSE)), ""))</f>
        <v>Accessories</v>
      </c>
      <c r="C353" s="15" t="str">
        <f>(IF((VLOOKUP(Table1[[#This Row],[SKU]],'[1]All Skus'!$A:$AJ,2,FALSE))="AKG",(VLOOKUP(Table1[[#This Row],[SKU]],'[1]All Skus'!$A:$AJ,4,FALSE)),""))</f>
        <v>EK500 S</v>
      </c>
      <c r="D353" s="15" t="str">
        <f>(IF((VLOOKUP(Table1[[#This Row],[SKU]],'[1]All Skus'!$A:$AJ,2,FALSE))="AKG",(VLOOKUP(Table1[[#This Row],[SKU]],'[1]All Skus'!$A:$AJ,5,FALSE)),""))</f>
        <v>AT110090</v>
      </c>
      <c r="E353" s="15">
        <f>(IF((VLOOKUP(Table1[[#This Row],[SKU]],'[1]All Skus'!$A:$AJ,2,FALSE))="AKG",(VLOOKUP(Table1[[#This Row],[SKU]],'[1]All Skus'!$A:$AJ,6,FALSE)),""))</f>
        <v>0</v>
      </c>
      <c r="F353" s="15">
        <f>(IF((VLOOKUP(Table1[[#This Row],[SKU]],'[1]All Skus'!$A:$AJ,2,FALSE))="AKG",(VLOOKUP(Table1[[#This Row],[SKU]],'[1]All Skus'!$A:$AJ,7,FALSE)),""))</f>
        <v>0</v>
      </c>
      <c r="G353" s="16" t="str">
        <f>(IF((VLOOKUP(Table1[[#This Row],[SKU]],'[1]All Skus'!$A:$AJ,2,FALSE))="AKG",(VLOOKUP(Table1[[#This Row],[SKU]],'[1]All Skus'!$A:$AJ,8,FALSE)),""))</f>
        <v>Cable</v>
      </c>
      <c r="H353" s="17" t="str">
        <f>(IF((VLOOKUP(Table1[[#This Row],[SKU]],'[1]All Skus'!$A:$AJ,2,FALSE))="AKG",(VLOOKUP(Table1[[#This Row],[SKU]],'[1]All Skus'!$A:$AJ,9,FALSE)),""))</f>
        <v>Coiled 5 m (10 ft.) cable mini XLR/mini jack (1/8")</v>
      </c>
      <c r="I353" s="18">
        <f>(IF((VLOOKUP(Table1[[#This Row],[SKU]],'[1]All Skus'!$A:$AJ,2,FALSE))="AKG",(VLOOKUP(Table1[[#This Row],[SKU]],'[1]All Skus'!$A:$AJ,10,FALSE)),""))</f>
        <v>53.254949999999994</v>
      </c>
      <c r="J353" s="19">
        <f>(IF((VLOOKUP(Table1[[#This Row],[SKU]],'[1]All Skus'!$A:$AJ,2,FALSE))="AKG",(VLOOKUP(Table1[[#This Row],[SKU]],'[1]All Skus'!$A:$AJ,22,FALSE)),""))</f>
        <v>1</v>
      </c>
      <c r="K353" s="19" t="str">
        <f>(IF((VLOOKUP(Table1[[#This Row],[SKU]],'[1]All Skus'!$A:$AJ,2,FALSE))="AKG",(VLOOKUP(Table1[[#This Row],[SKU]],'[1]All Skus'!$A:$AJ,23,FALSE)),""))</f>
        <v>CN</v>
      </c>
      <c r="L353" s="20" t="str">
        <f>HYPERLINK((IF((VLOOKUP(Table1[[#This Row],[SKU]],'[1]All Skus'!$A:$AJ,2,FALSE))="AKG",(VLOOKUP(Table1[[#This Row],[SKU]],'[1]All Skus'!$A:$AJ,24,FALSE)),"")))</f>
        <v>Non Compliant</v>
      </c>
    </row>
    <row r="354" spans="1:12" ht="40.799999999999997" customHeight="1" x14ac:dyDescent="0.3">
      <c r="A354" s="13" t="s">
        <v>363</v>
      </c>
      <c r="B354" s="14" t="str">
        <f>(IF((VLOOKUP(Table1[[#This Row],[SKU]],'[1]All Skus'!$A:$AJ,2,FALSE))="AKG",(VLOOKUP(Table1[[#This Row],[SKU]],'[1]All Skus'!$A:$AJ,3,FALSE)), ""))</f>
        <v>Accessories</v>
      </c>
      <c r="C354" s="15" t="str">
        <f>(IF((VLOOKUP(Table1[[#This Row],[SKU]],'[1]All Skus'!$A:$AJ,2,FALSE))="AKG",(VLOOKUP(Table1[[#This Row],[SKU]],'[1]All Skus'!$A:$AJ,4,FALSE)),""))</f>
        <v>AC12 PSU12V 500mA Lock EU/US/UK/AU</v>
      </c>
      <c r="D354" s="15" t="str">
        <f>(IF((VLOOKUP(Table1[[#This Row],[SKU]],'[1]All Skus'!$A:$AJ,2,FALSE))="AKG",(VLOOKUP(Table1[[#This Row],[SKU]],'[1]All Skus'!$A:$AJ,5,FALSE)),""))</f>
        <v>AT690092</v>
      </c>
      <c r="E354" s="15">
        <f>(IF((VLOOKUP(Table1[[#This Row],[SKU]],'[1]All Skus'!$A:$AJ,2,FALSE))="AKG",(VLOOKUP(Table1[[#This Row],[SKU]],'[1]All Skus'!$A:$AJ,6,FALSE)),""))</f>
        <v>0</v>
      </c>
      <c r="F354" s="15">
        <f>(IF((VLOOKUP(Table1[[#This Row],[SKU]],'[1]All Skus'!$A:$AJ,2,FALSE))="AKG",(VLOOKUP(Table1[[#This Row],[SKU]],'[1]All Skus'!$A:$AJ,7,FALSE)),""))</f>
        <v>0</v>
      </c>
      <c r="G354" s="16" t="str">
        <f>(IF((VLOOKUP(Table1[[#This Row],[SKU]],'[1]All Skus'!$A:$AJ,2,FALSE))="AKG",(VLOOKUP(Table1[[#This Row],[SKU]],'[1]All Skus'!$A:$AJ,8,FALSE)),""))</f>
        <v>Power Supply</v>
      </c>
      <c r="H354" s="17" t="str">
        <f>(IF((VLOOKUP(Table1[[#This Row],[SKU]],'[1]All Skus'!$A:$AJ,2,FALSE))="AKG",(VLOOKUP(Table1[[#This Row],[SKU]],'[1]All Skus'!$A:$AJ,9,FALSE)),""))</f>
        <v>12V/500mA power supply for wireless systems like WMS400/450/470/4500, EU/US/UK/AU connector included</v>
      </c>
      <c r="I354" s="18">
        <f>(IF((VLOOKUP(Table1[[#This Row],[SKU]],'[1]All Skus'!$A:$AJ,2,FALSE))="AKG",(VLOOKUP(Table1[[#This Row],[SKU]],'[1]All Skus'!$A:$AJ,10,FALSE)),""))</f>
        <v>31.366049999999998</v>
      </c>
      <c r="J354" s="19">
        <f>(IF((VLOOKUP(Table1[[#This Row],[SKU]],'[1]All Skus'!$A:$AJ,2,FALSE))="AKG",(VLOOKUP(Table1[[#This Row],[SKU]],'[1]All Skus'!$A:$AJ,22,FALSE)),""))</f>
        <v>2.032</v>
      </c>
      <c r="K354" s="19" t="str">
        <f>(IF((VLOOKUP(Table1[[#This Row],[SKU]],'[1]All Skus'!$A:$AJ,2,FALSE))="AKG",(VLOOKUP(Table1[[#This Row],[SKU]],'[1]All Skus'!$A:$AJ,23,FALSE)),""))</f>
        <v>CN</v>
      </c>
      <c r="L354" s="20" t="str">
        <f>HYPERLINK((IF((VLOOKUP(Table1[[#This Row],[SKU]],'[1]All Skus'!$A:$AJ,2,FALSE))="AKG",(VLOOKUP(Table1[[#This Row],[SKU]],'[1]All Skus'!$A:$AJ,24,FALSE)),"")))</f>
        <v>Non Compliant</v>
      </c>
    </row>
    <row r="355" spans="1:12" ht="40.799999999999997" customHeight="1" x14ac:dyDescent="0.3">
      <c r="A355" s="22" t="s">
        <v>364</v>
      </c>
      <c r="B355" s="14" t="str">
        <f>(IF((VLOOKUP(Table1[[#This Row],[SKU]],'[1]All Skus'!$A:$AJ,2,FALSE))="AKG",(VLOOKUP(Table1[[#This Row],[SKU]],'[1]All Skus'!$A:$AJ,3,FALSE)), ""))</f>
        <v>Wireless Mics</v>
      </c>
      <c r="C355" s="15" t="str">
        <f>(IF((VLOOKUP(Table1[[#This Row],[SKU]],'[1]All Skus'!$A:$AJ,2,FALSE))="AKG",(VLOOKUP(Table1[[#This Row],[SKU]],'[1]All Skus'!$A:$AJ,4,FALSE)),""))</f>
        <v>DHT TETRAD D5 NON-EU</v>
      </c>
      <c r="D355" s="15" t="str">
        <f>(IF((VLOOKUP(Table1[[#This Row],[SKU]],'[1]All Skus'!$A:$AJ,2,FALSE))="AKG",(VLOOKUP(Table1[[#This Row],[SKU]],'[1]All Skus'!$A:$AJ,5,FALSE)),""))</f>
        <v>AT650000</v>
      </c>
      <c r="E355" s="15">
        <f>(IF((VLOOKUP(Table1[[#This Row],[SKU]],'[1]All Skus'!$A:$AJ,2,FALSE))="AKG",(VLOOKUP(Table1[[#This Row],[SKU]],'[1]All Skus'!$A:$AJ,6,FALSE)),""))</f>
        <v>0</v>
      </c>
      <c r="F355" s="15" t="str">
        <f>(IF((VLOOKUP(Table1[[#This Row],[SKU]],'[1]All Skus'!$A:$AJ,2,FALSE))="AKG",(VLOOKUP(Table1[[#This Row],[SKU]],'[1]All Skus'!$A:$AJ,7,FALSE)),""))</f>
        <v>Limited Quantity</v>
      </c>
      <c r="G355" s="16" t="str">
        <f>(IF((VLOOKUP(Table1[[#This Row],[SKU]],'[1]All Skus'!$A:$AJ,2,FALSE))="AKG",(VLOOKUP(Table1[[#This Row],[SKU]],'[1]All Skus'!$A:$AJ,8,FALSE)),""))</f>
        <v>Digital Microphone System Tetrad</v>
      </c>
      <c r="H355" s="17" t="str">
        <f>(IF((VLOOKUP(Table1[[#This Row],[SKU]],'[1]All Skus'!$A:$AJ,2,FALSE))="AKG",(VLOOKUP(Table1[[#This Row],[SKU]],'[1]All Skus'!$A:$AJ,9,FALSE)),""))</f>
        <v>Handheld transmitter</v>
      </c>
      <c r="I355" s="18">
        <f>(IF((VLOOKUP(Table1[[#This Row],[SKU]],'[1]All Skus'!$A:$AJ,2,FALSE))="AKG",(VLOOKUP(Table1[[#This Row],[SKU]],'[1]All Skus'!$A:$AJ,10,FALSE)),""))</f>
        <v>377.64</v>
      </c>
      <c r="J355" s="19">
        <f>(IF((VLOOKUP(Table1[[#This Row],[SKU]],'[1]All Skus'!$A:$AJ,2,FALSE))="AKG",(VLOOKUP(Table1[[#This Row],[SKU]],'[1]All Skus'!$A:$AJ,22,FALSE)),""))</f>
        <v>2.4</v>
      </c>
      <c r="K355" s="19" t="str">
        <f>(IF((VLOOKUP(Table1[[#This Row],[SKU]],'[1]All Skus'!$A:$AJ,2,FALSE))="AKG",(VLOOKUP(Table1[[#This Row],[SKU]],'[1]All Skus'!$A:$AJ,23,FALSE)),""))</f>
        <v>CN</v>
      </c>
      <c r="L355" s="20" t="str">
        <f>HYPERLINK((IF((VLOOKUP(Table1[[#This Row],[SKU]],'[1]All Skus'!$A:$AJ,2,FALSE))="AKG",(VLOOKUP(Table1[[#This Row],[SKU]],'[1]All Skus'!$A:$AJ,24,FALSE)),"")))</f>
        <v>Non Compliant</v>
      </c>
    </row>
    <row r="356" spans="1:12" ht="40.799999999999997" customHeight="1" x14ac:dyDescent="0.3">
      <c r="A356" s="22" t="s">
        <v>365</v>
      </c>
      <c r="B356" s="14">
        <f>(IF((VLOOKUP(Table1[[#This Row],[SKU]],'[1]All Skus'!$A:$AJ,2,FALSE))="AKG",(VLOOKUP(Table1[[#This Row],[SKU]],'[1]All Skus'!$A:$AJ,3,FALSE)), ""))</f>
        <v>0</v>
      </c>
      <c r="C356" s="15" t="str">
        <f>(IF((VLOOKUP(Table1[[#This Row],[SKU]],'[1]All Skus'!$A:$AJ,2,FALSE))="AKG",(VLOOKUP(Table1[[#This Row],[SKU]],'[1]All Skus'!$A:$AJ,4,FALSE)),""))</f>
        <v>CK62 ULS</v>
      </c>
      <c r="D356" s="15">
        <f>(IF((VLOOKUP(Table1[[#This Row],[SKU]],'[1]All Skus'!$A:$AJ,2,FALSE))="AKG",(VLOOKUP(Table1[[#This Row],[SKU]],'[1]All Skus'!$A:$AJ,5,FALSE)),""))</f>
        <v>0</v>
      </c>
      <c r="E356" s="15">
        <f>(IF((VLOOKUP(Table1[[#This Row],[SKU]],'[1]All Skus'!$A:$AJ,2,FALSE))="AKG",(VLOOKUP(Table1[[#This Row],[SKU]],'[1]All Skus'!$A:$AJ,6,FALSE)),""))</f>
        <v>0</v>
      </c>
      <c r="F356" s="15">
        <f>(IF((VLOOKUP(Table1[[#This Row],[SKU]],'[1]All Skus'!$A:$AJ,2,FALSE))="AKG",(VLOOKUP(Table1[[#This Row],[SKU]],'[1]All Skus'!$A:$AJ,7,FALSE)),""))</f>
        <v>0</v>
      </c>
      <c r="G356" s="16" t="str">
        <f>(IF((VLOOKUP(Table1[[#This Row],[SKU]],'[1]All Skus'!$A:$AJ,2,FALSE))="AKG",(VLOOKUP(Table1[[#This Row],[SKU]],'[1]All Skus'!$A:$AJ,8,FALSE)),""))</f>
        <v>Studio Condenser Microphone</v>
      </c>
      <c r="H356" s="17" t="str">
        <f>(IF((VLOOKUP(Table1[[#This Row],[SKU]],'[1]All Skus'!$A:$AJ,2,FALSE))="AKG",(VLOOKUP(Table1[[#This Row],[SKU]],'[1]All Skus'!$A:$AJ,9,FALSE)),""))</f>
        <v>High quality omni directional capsule, only for C480 B-ULS</v>
      </c>
      <c r="I356" s="18">
        <f>(IF((VLOOKUP(Table1[[#This Row],[SKU]],'[1]All Skus'!$A:$AJ,2,FALSE))="AKG",(VLOOKUP(Table1[[#This Row],[SKU]],'[1]All Skus'!$A:$AJ,10,FALSE)),""))</f>
        <v>499</v>
      </c>
      <c r="J356" s="19">
        <f>(IF((VLOOKUP(Table1[[#This Row],[SKU]],'[1]All Skus'!$A:$AJ,2,FALSE))="AKG",(VLOOKUP(Table1[[#This Row],[SKU]],'[1]All Skus'!$A:$AJ,22,FALSE)),""))</f>
        <v>0</v>
      </c>
      <c r="K356" s="19" t="str">
        <f>(IF((VLOOKUP(Table1[[#This Row],[SKU]],'[1]All Skus'!$A:$AJ,2,FALSE))="AKG",(VLOOKUP(Table1[[#This Row],[SKU]],'[1]All Skus'!$A:$AJ,23,FALSE)),""))</f>
        <v>HU</v>
      </c>
      <c r="L356" s="20" t="str">
        <f>HYPERLINK((IF((VLOOKUP(Table1[[#This Row],[SKU]],'[1]All Skus'!$A:$AJ,2,FALSE))="AKG",(VLOOKUP(Table1[[#This Row],[SKU]],'[1]All Skus'!$A:$AJ,24,FALSE)),"")))</f>
        <v/>
      </c>
    </row>
    <row r="357" spans="1:12" ht="40.799999999999997" customHeight="1" x14ac:dyDescent="0.3">
      <c r="A357" s="22" t="s">
        <v>366</v>
      </c>
      <c r="B357" s="14" t="str">
        <f>(IF((VLOOKUP(Table1[[#This Row],[SKU]],'[1]All Skus'!$A:$AJ,2,FALSE))="AKG",(VLOOKUP(Table1[[#This Row],[SKU]],'[1]All Skus'!$A:$AJ,3,FALSE)), ""))</f>
        <v>Accessories</v>
      </c>
      <c r="C357" s="15" t="str">
        <f>(IF((VLOOKUP(Table1[[#This Row],[SKU]],'[1]All Skus'!$A:$AJ,2,FALSE))="AKG",(VLOOKUP(Table1[[#This Row],[SKU]],'[1]All Skus'!$A:$AJ,4,FALSE)),""))</f>
        <v>W48</v>
      </c>
      <c r="D357" s="15" t="str">
        <f>(IF((VLOOKUP(Table1[[#This Row],[SKU]],'[1]All Skus'!$A:$AJ,2,FALSE))="AKG",(VLOOKUP(Table1[[#This Row],[SKU]],'[1]All Skus'!$A:$AJ,5,FALSE)),""))</f>
        <v>AT410020</v>
      </c>
      <c r="E357" s="15">
        <f>(IF((VLOOKUP(Table1[[#This Row],[SKU]],'[1]All Skus'!$A:$AJ,2,FALSE))="AKG",(VLOOKUP(Table1[[#This Row],[SKU]],'[1]All Skus'!$A:$AJ,6,FALSE)),""))</f>
        <v>0</v>
      </c>
      <c r="F357" s="15">
        <f>(IF((VLOOKUP(Table1[[#This Row],[SKU]],'[1]All Skus'!$A:$AJ,2,FALSE))="AKG",(VLOOKUP(Table1[[#This Row],[SKU]],'[1]All Skus'!$A:$AJ,7,FALSE)),""))</f>
        <v>0</v>
      </c>
      <c r="G357" s="16" t="str">
        <f>(IF((VLOOKUP(Table1[[#This Row],[SKU]],'[1]All Skus'!$A:$AJ,2,FALSE))="AKG",(VLOOKUP(Table1[[#This Row],[SKU]],'[1]All Skus'!$A:$AJ,8,FALSE)),""))</f>
        <v>Spare parts</v>
      </c>
      <c r="H357" s="17" t="str">
        <f>(IF((VLOOKUP(Table1[[#This Row],[SKU]],'[1]All Skus'!$A:$AJ,2,FALSE))="AKG",(VLOOKUP(Table1[[#This Row],[SKU]],'[1]All Skus'!$A:$AJ,9,FALSE)),""))</f>
        <v>For use with CK69-ULS</v>
      </c>
      <c r="I357" s="18">
        <f>(IF((VLOOKUP(Table1[[#This Row],[SKU]],'[1]All Skus'!$A:$AJ,2,FALSE))="AKG",(VLOOKUP(Table1[[#This Row],[SKU]],'[1]All Skus'!$A:$AJ,10,FALSE)),""))</f>
        <v>0</v>
      </c>
      <c r="J357" s="19" t="str">
        <f>(IF((VLOOKUP(Table1[[#This Row],[SKU]],'[1]All Skus'!$A:$AJ,2,FALSE))="AKG",(VLOOKUP(Table1[[#This Row],[SKU]],'[1]All Skus'!$A:$AJ,22,FALSE)),""))</f>
        <v>n/a</v>
      </c>
      <c r="K357" s="19" t="str">
        <f>(IF((VLOOKUP(Table1[[#This Row],[SKU]],'[1]All Skus'!$A:$AJ,2,FALSE))="AKG",(VLOOKUP(Table1[[#This Row],[SKU]],'[1]All Skus'!$A:$AJ,23,FALSE)),""))</f>
        <v>DE</v>
      </c>
      <c r="L357" s="20" t="str">
        <f>HYPERLINK((IF((VLOOKUP(Table1[[#This Row],[SKU]],'[1]All Skus'!$A:$AJ,2,FALSE))="AKG",(VLOOKUP(Table1[[#This Row],[SKU]],'[1]All Skus'!$A:$AJ,24,FALSE)),"")))</f>
        <v>Compliant</v>
      </c>
    </row>
    <row r="358" spans="1:12" ht="40.799999999999997" customHeight="1" x14ac:dyDescent="0.3">
      <c r="A358" s="22" t="s">
        <v>367</v>
      </c>
      <c r="B358" s="14" t="str">
        <f>(IF((VLOOKUP(Table1[[#This Row],[SKU]],'[1]All Skus'!$A:$AJ,2,FALSE))="AKG",(VLOOKUP(Table1[[#This Row],[SKU]],'[1]All Skus'!$A:$AJ,3,FALSE)), ""))</f>
        <v>Accessories</v>
      </c>
      <c r="C358" s="15" t="str">
        <f>(IF((VLOOKUP(Table1[[#This Row],[SKU]],'[1]All Skus'!$A:$AJ,2,FALSE))="AKG",(VLOOKUP(Table1[[#This Row],[SKU]],'[1]All Skus'!$A:$AJ,4,FALSE)),""))</f>
        <v>W407</v>
      </c>
      <c r="D358" s="15">
        <f>(IF((VLOOKUP(Table1[[#This Row],[SKU]],'[1]All Skus'!$A:$AJ,2,FALSE))="AKG",(VLOOKUP(Table1[[#This Row],[SKU]],'[1]All Skus'!$A:$AJ,5,FALSE)),""))</f>
        <v>10900000</v>
      </c>
      <c r="E358" s="15">
        <f>(IF((VLOOKUP(Table1[[#This Row],[SKU]],'[1]All Skus'!$A:$AJ,2,FALSE))="AKG",(VLOOKUP(Table1[[#This Row],[SKU]],'[1]All Skus'!$A:$AJ,6,FALSE)),""))</f>
        <v>0</v>
      </c>
      <c r="F358" s="15">
        <f>(IF((VLOOKUP(Table1[[#This Row],[SKU]],'[1]All Skus'!$A:$AJ,2,FALSE))="AKG",(VLOOKUP(Table1[[#This Row],[SKU]],'[1]All Skus'!$A:$AJ,7,FALSE)),""))</f>
        <v>0</v>
      </c>
      <c r="G358" s="16" t="str">
        <f>(IF((VLOOKUP(Table1[[#This Row],[SKU]],'[1]All Skus'!$A:$AJ,2,FALSE))="AKG",(VLOOKUP(Table1[[#This Row],[SKU]],'[1]All Skus'!$A:$AJ,8,FALSE)),""))</f>
        <v>Spare parts</v>
      </c>
      <c r="H358" s="17" t="str">
        <f>(IF((VLOOKUP(Table1[[#This Row],[SKU]],'[1]All Skus'!$A:$AJ,2,FALSE))="AKG",(VLOOKUP(Table1[[#This Row],[SKU]],'[1]All Skus'!$A:$AJ,9,FALSE)),""))</f>
        <v>For C417</v>
      </c>
      <c r="I358" s="18">
        <f>(IF((VLOOKUP(Table1[[#This Row],[SKU]],'[1]All Skus'!$A:$AJ,2,FALSE))="AKG",(VLOOKUP(Table1[[#This Row],[SKU]],'[1]All Skus'!$A:$AJ,10,FALSE)),""))</f>
        <v>0</v>
      </c>
      <c r="J358" s="19" t="str">
        <f>(IF((VLOOKUP(Table1[[#This Row],[SKU]],'[1]All Skus'!$A:$AJ,2,FALSE))="AKG",(VLOOKUP(Table1[[#This Row],[SKU]],'[1]All Skus'!$A:$AJ,22,FALSE)),""))</f>
        <v>n/a</v>
      </c>
      <c r="K358" s="19" t="str">
        <f>(IF((VLOOKUP(Table1[[#This Row],[SKU]],'[1]All Skus'!$A:$AJ,2,FALSE))="AKG",(VLOOKUP(Table1[[#This Row],[SKU]],'[1]All Skus'!$A:$AJ,23,FALSE)),""))</f>
        <v>JP</v>
      </c>
      <c r="L358" s="20" t="str">
        <f>HYPERLINK((IF((VLOOKUP(Table1[[#This Row],[SKU]],'[1]All Skus'!$A:$AJ,2,FALSE))="AKG",(VLOOKUP(Table1[[#This Row],[SKU]],'[1]All Skus'!$A:$AJ,24,FALSE)),"")))</f>
        <v>Compliant</v>
      </c>
    </row>
    <row r="359" spans="1:12" ht="40.799999999999997" customHeight="1" x14ac:dyDescent="0.3">
      <c r="A359" s="22" t="s">
        <v>368</v>
      </c>
      <c r="B359" s="14" t="str">
        <f>(IF((VLOOKUP(Table1[[#This Row],[SKU]],'[1]All Skus'!$A:$AJ,2,FALSE))="AKG",(VLOOKUP(Table1[[#This Row],[SKU]],'[1]All Skus'!$A:$AJ,3,FALSE)), ""))</f>
        <v>Accessories</v>
      </c>
      <c r="C359" s="15" t="str">
        <f>(IF((VLOOKUP(Table1[[#This Row],[SKU]],'[1]All Skus'!$A:$AJ,2,FALSE))="AKG",(VLOOKUP(Table1[[#This Row],[SKU]],'[1]All Skus'!$A:$AJ,4,FALSE)),""))</f>
        <v>SHZ80</v>
      </c>
      <c r="D359" s="15" t="str">
        <f>(IF((VLOOKUP(Table1[[#This Row],[SKU]],'[1]All Skus'!$A:$AJ,2,FALSE))="AKG",(VLOOKUP(Table1[[#This Row],[SKU]],'[1]All Skus'!$A:$AJ,5,FALSE)),""))</f>
        <v>AT999999</v>
      </c>
      <c r="E359" s="15">
        <f>(IF((VLOOKUP(Table1[[#This Row],[SKU]],'[1]All Skus'!$A:$AJ,2,FALSE))="AKG",(VLOOKUP(Table1[[#This Row],[SKU]],'[1]All Skus'!$A:$AJ,6,FALSE)),""))</f>
        <v>0</v>
      </c>
      <c r="F359" s="15">
        <f>(IF((VLOOKUP(Table1[[#This Row],[SKU]],'[1]All Skus'!$A:$AJ,2,FALSE))="AKG",(VLOOKUP(Table1[[#This Row],[SKU]],'[1]All Skus'!$A:$AJ,7,FALSE)),""))</f>
        <v>0</v>
      </c>
      <c r="G359" s="16" t="str">
        <f>(IF((VLOOKUP(Table1[[#This Row],[SKU]],'[1]All Skus'!$A:$AJ,2,FALSE))="AKG",(VLOOKUP(Table1[[#This Row],[SKU]],'[1]All Skus'!$A:$AJ,8,FALSE)),""))</f>
        <v>Spare parts</v>
      </c>
      <c r="H359" s="17" t="str">
        <f>(IF((VLOOKUP(Table1[[#This Row],[SKU]],'[1]All Skus'!$A:$AJ,2,FALSE))="AKG",(VLOOKUP(Table1[[#This Row],[SKU]],'[1]All Skus'!$A:$AJ,9,FALSE)),""))</f>
        <v>Slotted screw link for use with 
C747</v>
      </c>
      <c r="I359" s="18">
        <f>(IF((VLOOKUP(Table1[[#This Row],[SKU]],'[1]All Skus'!$A:$AJ,2,FALSE))="AKG",(VLOOKUP(Table1[[#This Row],[SKU]],'[1]All Skus'!$A:$AJ,10,FALSE)),""))</f>
        <v>0</v>
      </c>
      <c r="J359" s="19" t="str">
        <f>(IF((VLOOKUP(Table1[[#This Row],[SKU]],'[1]All Skus'!$A:$AJ,2,FALSE))="AKG",(VLOOKUP(Table1[[#This Row],[SKU]],'[1]All Skus'!$A:$AJ,22,FALSE)),""))</f>
        <v>n/a</v>
      </c>
      <c r="K359" s="19" t="str">
        <f>(IF((VLOOKUP(Table1[[#This Row],[SKU]],'[1]All Skus'!$A:$AJ,2,FALSE))="AKG",(VLOOKUP(Table1[[#This Row],[SKU]],'[1]All Skus'!$A:$AJ,23,FALSE)),""))</f>
        <v>AT</v>
      </c>
      <c r="L359" s="20" t="str">
        <f>HYPERLINK((IF((VLOOKUP(Table1[[#This Row],[SKU]],'[1]All Skus'!$A:$AJ,2,FALSE))="AKG",(VLOOKUP(Table1[[#This Row],[SKU]],'[1]All Skus'!$A:$AJ,24,FALSE)),"")))</f>
        <v>Compliant</v>
      </c>
    </row>
    <row r="360" spans="1:12" ht="40.799999999999997" customHeight="1" x14ac:dyDescent="0.3">
      <c r="A360" s="22" t="s">
        <v>369</v>
      </c>
      <c r="B360" s="14" t="str">
        <f>(IF((VLOOKUP(Table1[[#This Row],[SKU]],'[1]All Skus'!$A:$AJ,2,FALSE))="AKG",(VLOOKUP(Table1[[#This Row],[SKU]],'[1]All Skus'!$A:$AJ,3,FALSE)), ""))</f>
        <v>Accessories</v>
      </c>
      <c r="C360" s="15" t="str">
        <f>(IF((VLOOKUP(Table1[[#This Row],[SKU]],'[1]All Skus'!$A:$AJ,2,FALSE))="AKG",(VLOOKUP(Table1[[#This Row],[SKU]],'[1]All Skus'!$A:$AJ,4,FALSE)),""))</f>
        <v>RMS4000</v>
      </c>
      <c r="D360" s="15" t="str">
        <f>(IF((VLOOKUP(Table1[[#This Row],[SKU]],'[1]All Skus'!$A:$AJ,2,FALSE))="AKG",(VLOOKUP(Table1[[#This Row],[SKU]],'[1]All Skus'!$A:$AJ,5,FALSE)),""))</f>
        <v>AT690092</v>
      </c>
      <c r="E360" s="15">
        <f>(IF((VLOOKUP(Table1[[#This Row],[SKU]],'[1]All Skus'!$A:$AJ,2,FALSE))="AKG",(VLOOKUP(Table1[[#This Row],[SKU]],'[1]All Skus'!$A:$AJ,6,FALSE)),""))</f>
        <v>0</v>
      </c>
      <c r="F360" s="15" t="str">
        <f>(IF((VLOOKUP(Table1[[#This Row],[SKU]],'[1]All Skus'!$A:$AJ,2,FALSE))="AKG",(VLOOKUP(Table1[[#This Row],[SKU]],'[1]All Skus'!$A:$AJ,7,FALSE)),""))</f>
        <v>Limited Quantity</v>
      </c>
      <c r="G360" s="16" t="str">
        <f>(IF((VLOOKUP(Table1[[#This Row],[SKU]],'[1]All Skus'!$A:$AJ,2,FALSE))="AKG",(VLOOKUP(Table1[[#This Row],[SKU]],'[1]All Skus'!$A:$AJ,8,FALSE)),""))</f>
        <v>Cable</v>
      </c>
      <c r="H360" s="17" t="str">
        <f>(IF((VLOOKUP(Table1[[#This Row],[SKU]],'[1]All Skus'!$A:$AJ,2,FALSE))="AKG",(VLOOKUP(Table1[[#This Row],[SKU]],'[1]All Skus'!$A:$AJ,9,FALSE)),""))</f>
        <v>Remote mute switch, 1 meter cable, 2.5mm plug - External switch to mute and un-mute the PT450/470/4500 and DPT700</v>
      </c>
      <c r="I360" s="18">
        <f>(IF((VLOOKUP(Table1[[#This Row],[SKU]],'[1]All Skus'!$A:$AJ,2,FALSE))="AKG",(VLOOKUP(Table1[[#This Row],[SKU]],'[1]All Skus'!$A:$AJ,10,FALSE)),""))</f>
        <v>119.44424999999998</v>
      </c>
      <c r="J360" s="19">
        <f>(IF((VLOOKUP(Table1[[#This Row],[SKU]],'[1]All Skus'!$A:$AJ,2,FALSE))="AKG",(VLOOKUP(Table1[[#This Row],[SKU]],'[1]All Skus'!$A:$AJ,22,FALSE)),""))</f>
        <v>3.2</v>
      </c>
      <c r="K360" s="19" t="str">
        <f>(IF((VLOOKUP(Table1[[#This Row],[SKU]],'[1]All Skus'!$A:$AJ,2,FALSE))="AKG",(VLOOKUP(Table1[[#This Row],[SKU]],'[1]All Skus'!$A:$AJ,23,FALSE)),""))</f>
        <v>SK</v>
      </c>
      <c r="L360" s="20" t="str">
        <f>HYPERLINK((IF((VLOOKUP(Table1[[#This Row],[SKU]],'[1]All Skus'!$A:$AJ,2,FALSE))="AKG",(VLOOKUP(Table1[[#This Row],[SKU]],'[1]All Skus'!$A:$AJ,24,FALSE)),"")))</f>
        <v>Compliant</v>
      </c>
    </row>
    <row r="361" spans="1:12" ht="40.799999999999997" customHeight="1" x14ac:dyDescent="0.3">
      <c r="A361" s="22" t="s">
        <v>370</v>
      </c>
      <c r="B361" s="14" t="str">
        <f>(IF((VLOOKUP(Table1[[#This Row],[SKU]],'[1]All Skus'!$A:$AJ,2,FALSE))="AKG",(VLOOKUP(Table1[[#This Row],[SKU]],'[1]All Skus'!$A:$AJ,3,FALSE)), ""))</f>
        <v>Wired Mics</v>
      </c>
      <c r="C361" s="15" t="str">
        <f>(IF((VLOOKUP(Table1[[#This Row],[SKU]],'[1]All Skus'!$A:$AJ,2,FALSE))="AKG",(VLOOKUP(Table1[[#This Row],[SKU]],'[1]All Skus'!$A:$AJ,4,FALSE)),""))</f>
        <v>MPA V L</v>
      </c>
      <c r="D361" s="15" t="str">
        <f>(IF((VLOOKUP(Table1[[#This Row],[SKU]],'[1]All Skus'!$A:$AJ,2,FALSE))="AKG",(VLOOKUP(Table1[[#This Row],[SKU]],'[1]All Skus'!$A:$AJ,5,FALSE)),""))</f>
        <v>AT110020</v>
      </c>
      <c r="E361" s="15">
        <f>(IF((VLOOKUP(Table1[[#This Row],[SKU]],'[1]All Skus'!$A:$AJ,2,FALSE))="AKG",(VLOOKUP(Table1[[#This Row],[SKU]],'[1]All Skus'!$A:$AJ,6,FALSE)),""))</f>
        <v>0</v>
      </c>
      <c r="F361" s="15">
        <f>(IF((VLOOKUP(Table1[[#This Row],[SKU]],'[1]All Skus'!$A:$AJ,2,FALSE))="AKG",(VLOOKUP(Table1[[#This Row],[SKU]],'[1]All Skus'!$A:$AJ,7,FALSE)),""))</f>
        <v>0</v>
      </c>
      <c r="G361" s="16" t="str">
        <f>(IF((VLOOKUP(Table1[[#This Row],[SKU]],'[1]All Skus'!$A:$AJ,2,FALSE))="AKG",(VLOOKUP(Table1[[#This Row],[SKU]],'[1]All Skus'!$A:$AJ,8,FALSE)),""))</f>
        <v>Head-Worn Vocal Microphone</v>
      </c>
      <c r="H361" s="17" t="str">
        <f>(IF((VLOOKUP(Table1[[#This Row],[SKU]],'[1]All Skus'!$A:$AJ,2,FALSE))="AKG",(VLOOKUP(Table1[[#This Row],[SKU]],'[1]All Skus'!$A:$AJ,9,FALSE)),""))</f>
        <v>XLR phantom adapter for MicroMic "ML" &amp; "L" versions</v>
      </c>
      <c r="I361" s="18">
        <f>(IF((VLOOKUP(Table1[[#This Row],[SKU]],'[1]All Skus'!$A:$AJ,2,FALSE))="AKG",(VLOOKUP(Table1[[#This Row],[SKU]],'[1]All Skus'!$A:$AJ,10,FALSE)),""))</f>
        <v>107.37419999999999</v>
      </c>
      <c r="J361" s="19">
        <f>(IF((VLOOKUP(Table1[[#This Row],[SKU]],'[1]All Skus'!$A:$AJ,2,FALSE))="AKG",(VLOOKUP(Table1[[#This Row],[SKU]],'[1]All Skus'!$A:$AJ,22,FALSE)),""))</f>
        <v>2</v>
      </c>
      <c r="K361" s="19" t="str">
        <f>(IF((VLOOKUP(Table1[[#This Row],[SKU]],'[1]All Skus'!$A:$AJ,2,FALSE))="AKG",(VLOOKUP(Table1[[#This Row],[SKU]],'[1]All Skus'!$A:$AJ,23,FALSE)),""))</f>
        <v>TW</v>
      </c>
      <c r="L361" s="20" t="str">
        <f>HYPERLINK((IF((VLOOKUP(Table1[[#This Row],[SKU]],'[1]All Skus'!$A:$AJ,2,FALSE))="AKG",(VLOOKUP(Table1[[#This Row],[SKU]],'[1]All Skus'!$A:$AJ,24,FALSE)),"")))</f>
        <v>Compliant</v>
      </c>
    </row>
  </sheetData>
  <conditionalFormatting sqref="A1:H1048576 J1:L1048576">
    <cfRule type="cellIs" dxfId="17" priority="2" operator="equal">
      <formula>0</formula>
    </cfRule>
  </conditionalFormatting>
  <conditionalFormatting sqref="I2">
    <cfRule type="cellIs" dxfId="16" priority="1" operator="equal">
      <formula>0</formula>
    </cfRule>
  </conditionalFormatting>
  <conditionalFormatting sqref="L3:L361">
    <cfRule type="cellIs" dxfId="15" priority="3" operator="equal">
      <formula>0</formula>
    </cfRule>
    <cfRule type="cellIs" dxfId="14" priority="4" operator="equal">
      <formula>3.45996E+110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2024-10-24T11:14:05Z</dcterms:created>
  <dcterms:modified xsi:type="dcterms:W3CDTF">2024-10-24T11:16:25Z</dcterms:modified>
</cp:coreProperties>
</file>