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N:\(Public)\CONTRACTS\State Bid Files\TX\TIPS 190703 Video &amp; Audio EQ, Prod &amp; Pres Sys\Added Manufactures after award\"/>
    </mc:Choice>
  </mc:AlternateContent>
  <xr:revisionPtr revIDLastSave="0" documentId="8_{A692ECE1-D482-46EC-9F6D-8B857C037AFC}" xr6:coauthVersionLast="41" xr6:coauthVersionMax="41" xr10:uidLastSave="{00000000-0000-0000-0000-000000000000}"/>
  <bookViews>
    <workbookView xWindow="-25320" yWindow="-1740" windowWidth="25440" windowHeight="15390" xr2:uid="{8079A901-6FDE-4A70-BCA6-86EE13A0440A}"/>
  </bookViews>
  <sheets>
    <sheet name="Optoma Dec 2019" sheetId="1" r:id="rId1"/>
    <sheet name="Lookup"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68" i="1" l="1"/>
  <c r="L168" i="1"/>
  <c r="G168" i="1"/>
  <c r="F168" i="1"/>
  <c r="B168" i="1"/>
  <c r="A168" i="1"/>
  <c r="M167" i="1"/>
  <c r="L167" i="1"/>
  <c r="G167" i="1"/>
  <c r="F167" i="1"/>
  <c r="B167" i="1"/>
  <c r="A167" i="1"/>
  <c r="M166" i="1"/>
  <c r="L166" i="1"/>
  <c r="G166" i="1"/>
  <c r="F166" i="1"/>
  <c r="B166" i="1"/>
  <c r="A166" i="1"/>
  <c r="M165" i="1"/>
  <c r="L165" i="1"/>
  <c r="G165" i="1"/>
  <c r="F165" i="1"/>
  <c r="B165" i="1"/>
  <c r="A165" i="1"/>
  <c r="M164" i="1"/>
  <c r="L164" i="1"/>
  <c r="G164" i="1"/>
  <c r="F164" i="1"/>
  <c r="B164" i="1"/>
  <c r="A164" i="1"/>
  <c r="M163" i="1"/>
  <c r="L163" i="1"/>
  <c r="G163" i="1"/>
  <c r="F163" i="1"/>
  <c r="B163" i="1"/>
  <c r="A163" i="1"/>
  <c r="M162" i="1"/>
  <c r="L162" i="1"/>
  <c r="G162" i="1"/>
  <c r="F162" i="1"/>
  <c r="B162" i="1"/>
  <c r="A162" i="1"/>
  <c r="M161" i="1"/>
  <c r="L161" i="1"/>
  <c r="G161" i="1"/>
  <c r="F161" i="1"/>
  <c r="B161" i="1"/>
  <c r="A161" i="1"/>
  <c r="M160" i="1"/>
  <c r="L160" i="1"/>
  <c r="G160" i="1"/>
  <c r="F160" i="1"/>
  <c r="B160" i="1"/>
  <c r="A160" i="1"/>
  <c r="M159" i="1"/>
  <c r="L159" i="1"/>
  <c r="G159" i="1"/>
  <c r="F159" i="1"/>
  <c r="B159" i="1"/>
  <c r="A159" i="1"/>
  <c r="M158" i="1"/>
  <c r="L158" i="1"/>
  <c r="G158" i="1"/>
  <c r="F158" i="1"/>
  <c r="B158" i="1"/>
  <c r="A158" i="1"/>
  <c r="M157" i="1"/>
  <c r="L157" i="1"/>
  <c r="G157" i="1"/>
  <c r="F157" i="1"/>
  <c r="B157" i="1"/>
  <c r="A157" i="1"/>
  <c r="M156" i="1"/>
  <c r="L156" i="1"/>
  <c r="G156" i="1"/>
  <c r="F156" i="1"/>
  <c r="B156" i="1"/>
  <c r="A156" i="1"/>
  <c r="M155" i="1"/>
  <c r="L155" i="1"/>
  <c r="G155" i="1"/>
  <c r="F155" i="1"/>
  <c r="B155" i="1"/>
  <c r="A155" i="1"/>
  <c r="M154" i="1"/>
  <c r="L154" i="1"/>
  <c r="G154" i="1"/>
  <c r="F154" i="1"/>
  <c r="B154" i="1"/>
  <c r="A154" i="1"/>
  <c r="M153" i="1"/>
  <c r="L153" i="1"/>
  <c r="G153" i="1"/>
  <c r="F153" i="1"/>
  <c r="B153" i="1"/>
  <c r="A153" i="1"/>
  <c r="M152" i="1"/>
  <c r="L152" i="1"/>
  <c r="G152" i="1"/>
  <c r="F152" i="1"/>
  <c r="B152" i="1"/>
  <c r="A152" i="1"/>
  <c r="M151" i="1"/>
  <c r="L151" i="1"/>
  <c r="G151" i="1"/>
  <c r="F151" i="1"/>
  <c r="B151" i="1"/>
  <c r="A151" i="1"/>
  <c r="M150" i="1"/>
  <c r="L150" i="1"/>
  <c r="G150" i="1"/>
  <c r="F150" i="1"/>
  <c r="B150" i="1"/>
  <c r="A150" i="1"/>
  <c r="M149" i="1"/>
  <c r="L149" i="1"/>
  <c r="G149" i="1"/>
  <c r="F149" i="1"/>
  <c r="B149" i="1"/>
  <c r="A149" i="1"/>
  <c r="M148" i="1"/>
  <c r="L148" i="1"/>
  <c r="G148" i="1"/>
  <c r="F148" i="1"/>
  <c r="B148" i="1"/>
  <c r="A148" i="1"/>
  <c r="M147" i="1"/>
  <c r="L147" i="1"/>
  <c r="G147" i="1"/>
  <c r="F147" i="1"/>
  <c r="B147" i="1"/>
  <c r="A147" i="1"/>
  <c r="M146" i="1"/>
  <c r="L146" i="1"/>
  <c r="G146" i="1"/>
  <c r="F146" i="1"/>
  <c r="B146" i="1"/>
  <c r="A146" i="1"/>
  <c r="M145" i="1"/>
  <c r="L145" i="1"/>
  <c r="G145" i="1"/>
  <c r="F145" i="1"/>
  <c r="B145" i="1"/>
  <c r="A145" i="1"/>
  <c r="M144" i="1"/>
  <c r="L144" i="1"/>
  <c r="G144" i="1"/>
  <c r="F144" i="1"/>
  <c r="B144" i="1"/>
  <c r="A144" i="1"/>
  <c r="M143" i="1"/>
  <c r="L143" i="1"/>
  <c r="G143" i="1"/>
  <c r="F143" i="1"/>
  <c r="B143" i="1"/>
  <c r="A143" i="1"/>
  <c r="M142" i="1"/>
  <c r="L142" i="1"/>
  <c r="G142" i="1"/>
  <c r="F142" i="1"/>
  <c r="B142" i="1"/>
  <c r="A142" i="1"/>
  <c r="M141" i="1"/>
  <c r="L141" i="1"/>
  <c r="G141" i="1"/>
  <c r="F141" i="1"/>
  <c r="B141" i="1"/>
  <c r="A141" i="1"/>
  <c r="M140" i="1"/>
  <c r="L140" i="1"/>
  <c r="G140" i="1"/>
  <c r="F140" i="1"/>
  <c r="B140" i="1"/>
  <c r="A140" i="1"/>
  <c r="M139" i="1"/>
  <c r="L139" i="1"/>
  <c r="G139" i="1"/>
  <c r="F139" i="1"/>
  <c r="B139" i="1"/>
  <c r="A139" i="1"/>
  <c r="M138" i="1"/>
  <c r="L138" i="1"/>
  <c r="G138" i="1"/>
  <c r="F138" i="1"/>
  <c r="B138" i="1"/>
  <c r="A138" i="1"/>
  <c r="M137" i="1"/>
  <c r="L137" i="1"/>
  <c r="G137" i="1"/>
  <c r="F137" i="1"/>
  <c r="B137" i="1"/>
  <c r="A137" i="1"/>
  <c r="M136" i="1"/>
  <c r="L136" i="1"/>
  <c r="G136" i="1"/>
  <c r="F136" i="1"/>
  <c r="B136" i="1"/>
  <c r="A136" i="1"/>
  <c r="M135" i="1"/>
  <c r="L135" i="1"/>
  <c r="G135" i="1"/>
  <c r="F135" i="1"/>
  <c r="B135" i="1"/>
  <c r="A135" i="1"/>
  <c r="M134" i="1"/>
  <c r="L134" i="1"/>
  <c r="G134" i="1"/>
  <c r="F134" i="1"/>
  <c r="B134" i="1"/>
  <c r="A134" i="1"/>
  <c r="M133" i="1"/>
  <c r="L133" i="1"/>
  <c r="G133" i="1"/>
  <c r="F133" i="1"/>
  <c r="B133" i="1"/>
  <c r="A133" i="1"/>
  <c r="M132" i="1"/>
  <c r="L132" i="1"/>
  <c r="G132" i="1"/>
  <c r="F132" i="1"/>
  <c r="B132" i="1"/>
  <c r="A132" i="1"/>
  <c r="M131" i="1"/>
  <c r="L131" i="1"/>
  <c r="G131" i="1"/>
  <c r="F131" i="1"/>
  <c r="B131" i="1"/>
  <c r="A131" i="1"/>
  <c r="M130" i="1"/>
  <c r="L130" i="1"/>
  <c r="G130" i="1"/>
  <c r="F130" i="1"/>
  <c r="B130" i="1"/>
  <c r="A130" i="1"/>
  <c r="M129" i="1"/>
  <c r="L129" i="1"/>
  <c r="G129" i="1"/>
  <c r="F129" i="1"/>
  <c r="B129" i="1"/>
  <c r="A129" i="1"/>
  <c r="M128" i="1"/>
  <c r="L128" i="1"/>
  <c r="G128" i="1"/>
  <c r="F128" i="1"/>
  <c r="B128" i="1"/>
  <c r="A128" i="1"/>
  <c r="M127" i="1"/>
  <c r="L127" i="1"/>
  <c r="G127" i="1"/>
  <c r="F127" i="1"/>
  <c r="B127" i="1"/>
  <c r="A127" i="1"/>
  <c r="M126" i="1"/>
  <c r="L126" i="1"/>
  <c r="G126" i="1"/>
  <c r="F126" i="1"/>
  <c r="B126" i="1"/>
  <c r="A126" i="1"/>
  <c r="M125" i="1"/>
  <c r="L125" i="1"/>
  <c r="G125" i="1"/>
  <c r="F125" i="1"/>
  <c r="B125" i="1"/>
  <c r="A125" i="1"/>
  <c r="M124" i="1"/>
  <c r="L124" i="1"/>
  <c r="G124" i="1"/>
  <c r="F124" i="1"/>
  <c r="B124" i="1"/>
  <c r="A124" i="1"/>
  <c r="M123" i="1"/>
  <c r="L123" i="1"/>
  <c r="G123" i="1"/>
  <c r="F123" i="1"/>
  <c r="B123" i="1"/>
  <c r="A123" i="1"/>
  <c r="M122" i="1"/>
  <c r="L122" i="1"/>
  <c r="G122" i="1"/>
  <c r="F122" i="1"/>
  <c r="B122" i="1"/>
  <c r="A122" i="1"/>
  <c r="M121" i="1"/>
  <c r="L121" i="1"/>
  <c r="G121" i="1"/>
  <c r="F121" i="1"/>
  <c r="B121" i="1"/>
  <c r="A121" i="1"/>
  <c r="M120" i="1"/>
  <c r="L120" i="1"/>
  <c r="G120" i="1"/>
  <c r="F120" i="1"/>
  <c r="B120" i="1"/>
  <c r="A120" i="1"/>
  <c r="M119" i="1"/>
  <c r="L119" i="1"/>
  <c r="G119" i="1"/>
  <c r="F119" i="1"/>
  <c r="B119" i="1"/>
  <c r="A119" i="1"/>
  <c r="M118" i="1"/>
  <c r="L118" i="1"/>
  <c r="G118" i="1"/>
  <c r="F118" i="1"/>
  <c r="B118" i="1"/>
  <c r="A118" i="1"/>
  <c r="M117" i="1"/>
  <c r="L117" i="1"/>
  <c r="G117" i="1"/>
  <c r="F117" i="1"/>
  <c r="B117" i="1"/>
  <c r="A117" i="1"/>
  <c r="M116" i="1"/>
  <c r="L116" i="1"/>
  <c r="G116" i="1"/>
  <c r="F116" i="1"/>
  <c r="B116" i="1"/>
  <c r="A116" i="1"/>
  <c r="M115" i="1"/>
  <c r="L115" i="1"/>
  <c r="G115" i="1"/>
  <c r="F115" i="1"/>
  <c r="B115" i="1"/>
  <c r="A115" i="1"/>
  <c r="M114" i="1"/>
  <c r="L114" i="1"/>
  <c r="G114" i="1"/>
  <c r="F114" i="1"/>
  <c r="B114" i="1"/>
  <c r="A114" i="1"/>
  <c r="M113" i="1"/>
  <c r="L113" i="1"/>
  <c r="G113" i="1"/>
  <c r="F113" i="1"/>
  <c r="B113" i="1"/>
  <c r="A113" i="1"/>
  <c r="M112" i="1"/>
  <c r="L112" i="1"/>
  <c r="G112" i="1"/>
  <c r="F112" i="1"/>
  <c r="B112" i="1"/>
  <c r="A112" i="1"/>
  <c r="M111" i="1"/>
  <c r="L111" i="1"/>
  <c r="G111" i="1"/>
  <c r="F111" i="1"/>
  <c r="B111" i="1"/>
  <c r="A111" i="1"/>
  <c r="M110" i="1"/>
  <c r="L110" i="1"/>
  <c r="G110" i="1"/>
  <c r="F110" i="1"/>
  <c r="B110" i="1"/>
  <c r="A110" i="1"/>
  <c r="M109" i="1"/>
  <c r="L109" i="1"/>
  <c r="G109" i="1"/>
  <c r="F109" i="1"/>
  <c r="B109" i="1"/>
  <c r="A109" i="1"/>
  <c r="M108" i="1"/>
  <c r="L108" i="1"/>
  <c r="G108" i="1"/>
  <c r="F108" i="1"/>
  <c r="B108" i="1"/>
  <c r="A108" i="1"/>
  <c r="M107" i="1"/>
  <c r="L107" i="1"/>
  <c r="G107" i="1"/>
  <c r="F107" i="1"/>
  <c r="B107" i="1"/>
  <c r="A107" i="1"/>
  <c r="M106" i="1"/>
  <c r="L106" i="1"/>
  <c r="G106" i="1"/>
  <c r="F106" i="1"/>
  <c r="B106" i="1"/>
  <c r="A106" i="1"/>
  <c r="M105" i="1"/>
  <c r="L105" i="1"/>
  <c r="G105" i="1"/>
  <c r="F105" i="1"/>
  <c r="B105" i="1"/>
  <c r="A105" i="1"/>
  <c r="M104" i="1"/>
  <c r="L104" i="1"/>
  <c r="G104" i="1"/>
  <c r="F104" i="1"/>
  <c r="B104" i="1"/>
  <c r="A104" i="1"/>
  <c r="M103" i="1"/>
  <c r="L103" i="1"/>
  <c r="G103" i="1"/>
  <c r="F103" i="1"/>
  <c r="B103" i="1"/>
  <c r="A103" i="1"/>
  <c r="M102" i="1"/>
  <c r="L102" i="1"/>
  <c r="G102" i="1"/>
  <c r="F102" i="1"/>
  <c r="B102" i="1"/>
  <c r="A102" i="1"/>
  <c r="M101" i="1"/>
  <c r="L101" i="1"/>
  <c r="G101" i="1"/>
  <c r="F101" i="1"/>
  <c r="B101" i="1"/>
  <c r="A101" i="1"/>
  <c r="M100" i="1"/>
  <c r="L100" i="1"/>
  <c r="G100" i="1"/>
  <c r="F100" i="1"/>
  <c r="B100" i="1"/>
  <c r="A100" i="1"/>
  <c r="M99" i="1"/>
  <c r="L99" i="1"/>
  <c r="G99" i="1"/>
  <c r="F99" i="1"/>
  <c r="B99" i="1"/>
  <c r="A99" i="1"/>
  <c r="M98" i="1"/>
  <c r="L98" i="1"/>
  <c r="G98" i="1"/>
  <c r="F98" i="1"/>
  <c r="B98" i="1"/>
  <c r="A98" i="1"/>
  <c r="M97" i="1"/>
  <c r="L97" i="1"/>
  <c r="G97" i="1"/>
  <c r="F97" i="1"/>
  <c r="B97" i="1"/>
  <c r="A97" i="1"/>
  <c r="M96" i="1"/>
  <c r="L96" i="1"/>
  <c r="G96" i="1"/>
  <c r="F96" i="1"/>
  <c r="B96" i="1"/>
  <c r="A96" i="1"/>
  <c r="M95" i="1"/>
  <c r="L95" i="1"/>
  <c r="G95" i="1"/>
  <c r="F95" i="1"/>
  <c r="B95" i="1"/>
  <c r="A95" i="1"/>
  <c r="M94" i="1"/>
  <c r="L94" i="1"/>
  <c r="G94" i="1"/>
  <c r="F94" i="1"/>
  <c r="B94" i="1"/>
  <c r="A94" i="1"/>
  <c r="M93" i="1"/>
  <c r="L93" i="1"/>
  <c r="G93" i="1"/>
  <c r="F93" i="1"/>
  <c r="B93" i="1"/>
  <c r="A93" i="1"/>
  <c r="M92" i="1"/>
  <c r="L92" i="1"/>
  <c r="G92" i="1"/>
  <c r="F92" i="1"/>
  <c r="B92" i="1"/>
  <c r="A92" i="1"/>
  <c r="M91" i="1"/>
  <c r="L91" i="1"/>
  <c r="G91" i="1"/>
  <c r="F91" i="1"/>
  <c r="B91" i="1"/>
  <c r="A91" i="1"/>
  <c r="M90" i="1"/>
  <c r="L90" i="1"/>
  <c r="G90" i="1"/>
  <c r="B90" i="1"/>
  <c r="A90" i="1"/>
  <c r="M89" i="1"/>
  <c r="L89" i="1"/>
  <c r="G89" i="1"/>
  <c r="B89" i="1"/>
  <c r="A89" i="1"/>
  <c r="M88" i="1"/>
  <c r="L88" i="1"/>
  <c r="G88" i="1"/>
  <c r="F88" i="1"/>
  <c r="B88" i="1"/>
  <c r="A88" i="1"/>
  <c r="M87" i="1"/>
  <c r="L87" i="1"/>
  <c r="G87" i="1"/>
  <c r="F87" i="1"/>
  <c r="B87" i="1"/>
  <c r="A87" i="1"/>
  <c r="M86" i="1"/>
  <c r="L86" i="1"/>
  <c r="G86" i="1"/>
  <c r="F86" i="1"/>
  <c r="B86" i="1"/>
  <c r="A86" i="1"/>
  <c r="M85" i="1"/>
  <c r="L85" i="1"/>
  <c r="G85" i="1"/>
  <c r="F85" i="1"/>
  <c r="B85" i="1"/>
  <c r="A85" i="1"/>
  <c r="M84" i="1"/>
  <c r="L84" i="1"/>
  <c r="G84" i="1"/>
  <c r="F84" i="1"/>
  <c r="B84" i="1"/>
  <c r="A84" i="1"/>
  <c r="M83" i="1"/>
  <c r="L83" i="1"/>
  <c r="G83" i="1"/>
  <c r="F83" i="1"/>
  <c r="B83" i="1"/>
  <c r="A83" i="1"/>
  <c r="M82" i="1"/>
  <c r="L82" i="1"/>
  <c r="G82" i="1"/>
  <c r="F82" i="1"/>
  <c r="B82" i="1"/>
  <c r="A82" i="1"/>
  <c r="M81" i="1"/>
  <c r="L81" i="1"/>
  <c r="G81" i="1"/>
  <c r="F81" i="1"/>
  <c r="B81" i="1"/>
  <c r="A81" i="1"/>
  <c r="M80" i="1"/>
  <c r="L80" i="1"/>
  <c r="G80" i="1"/>
  <c r="F80" i="1"/>
  <c r="B80" i="1"/>
  <c r="A80" i="1"/>
  <c r="M79" i="1"/>
  <c r="L79" i="1"/>
  <c r="G79" i="1"/>
  <c r="F79" i="1"/>
  <c r="B79" i="1"/>
  <c r="A79" i="1"/>
  <c r="M78" i="1"/>
  <c r="L78" i="1"/>
  <c r="G78" i="1"/>
  <c r="B78" i="1"/>
  <c r="A78" i="1"/>
  <c r="M77" i="1"/>
  <c r="L77" i="1"/>
  <c r="G77" i="1"/>
  <c r="F77" i="1"/>
  <c r="B77" i="1"/>
  <c r="A77" i="1"/>
  <c r="M76" i="1"/>
  <c r="L76" i="1"/>
  <c r="G76" i="1"/>
  <c r="F76" i="1"/>
  <c r="B76" i="1"/>
  <c r="A76" i="1"/>
  <c r="M75" i="1"/>
  <c r="L75" i="1"/>
  <c r="G75" i="1"/>
  <c r="B75" i="1"/>
  <c r="A75" i="1"/>
  <c r="M74" i="1"/>
  <c r="L74" i="1"/>
  <c r="G74" i="1"/>
  <c r="B74" i="1"/>
  <c r="A74" i="1"/>
  <c r="M73" i="1"/>
  <c r="L73" i="1"/>
  <c r="G73" i="1"/>
  <c r="B73" i="1"/>
  <c r="A73" i="1"/>
  <c r="M72" i="1"/>
  <c r="L72" i="1"/>
  <c r="G72" i="1"/>
  <c r="B72" i="1"/>
  <c r="A72" i="1"/>
  <c r="M71" i="1"/>
  <c r="L71" i="1"/>
  <c r="G71" i="1"/>
  <c r="B71" i="1"/>
  <c r="A71" i="1"/>
  <c r="M70" i="1"/>
  <c r="L70" i="1"/>
  <c r="G70" i="1"/>
  <c r="B70" i="1"/>
  <c r="A70" i="1"/>
  <c r="M69" i="1"/>
  <c r="L69" i="1"/>
  <c r="G69" i="1"/>
  <c r="B69" i="1"/>
  <c r="A69" i="1"/>
  <c r="M68" i="1"/>
  <c r="L68" i="1"/>
  <c r="G68" i="1"/>
  <c r="F68" i="1"/>
  <c r="B68" i="1"/>
  <c r="A68" i="1"/>
  <c r="M67" i="1"/>
  <c r="L67" i="1"/>
  <c r="G67" i="1"/>
  <c r="F67" i="1"/>
  <c r="B67" i="1"/>
  <c r="A67" i="1"/>
  <c r="M66" i="1"/>
  <c r="L66" i="1"/>
  <c r="G66" i="1"/>
  <c r="F66" i="1"/>
  <c r="B66" i="1"/>
  <c r="A66" i="1"/>
  <c r="M65" i="1"/>
  <c r="L65" i="1"/>
  <c r="G65" i="1"/>
  <c r="F65" i="1"/>
  <c r="B65" i="1"/>
  <c r="A65" i="1"/>
  <c r="M64" i="1"/>
  <c r="L64" i="1"/>
  <c r="G64" i="1"/>
  <c r="F64" i="1"/>
  <c r="B64" i="1"/>
  <c r="A64" i="1"/>
  <c r="M63" i="1"/>
  <c r="L63" i="1"/>
  <c r="G63" i="1"/>
  <c r="F63" i="1"/>
  <c r="B63" i="1"/>
  <c r="A63" i="1"/>
  <c r="M62" i="1"/>
  <c r="L62" i="1"/>
  <c r="G62" i="1"/>
  <c r="F62" i="1"/>
  <c r="B62" i="1"/>
  <c r="A62" i="1"/>
  <c r="M61" i="1"/>
  <c r="L61" i="1"/>
  <c r="G61" i="1"/>
  <c r="F61" i="1"/>
  <c r="B61" i="1"/>
  <c r="A61" i="1"/>
  <c r="M60" i="1"/>
  <c r="L60" i="1"/>
  <c r="G60" i="1"/>
  <c r="F60" i="1"/>
  <c r="B60" i="1"/>
  <c r="A60" i="1"/>
  <c r="M59" i="1"/>
  <c r="L59" i="1"/>
  <c r="G59" i="1"/>
  <c r="F59" i="1"/>
  <c r="B59" i="1"/>
  <c r="A59" i="1"/>
  <c r="M58" i="1"/>
  <c r="L58" i="1"/>
  <c r="G58" i="1"/>
  <c r="F58" i="1"/>
  <c r="B58" i="1"/>
  <c r="A58" i="1"/>
  <c r="M57" i="1"/>
  <c r="L57" i="1"/>
  <c r="G57" i="1"/>
  <c r="F57" i="1"/>
  <c r="B57" i="1"/>
  <c r="A57" i="1"/>
  <c r="M56" i="1"/>
  <c r="L56" i="1"/>
  <c r="G56" i="1"/>
  <c r="F56" i="1"/>
  <c r="B56" i="1"/>
  <c r="A56" i="1"/>
  <c r="M55" i="1"/>
  <c r="L55" i="1"/>
  <c r="G55" i="1"/>
  <c r="F55" i="1"/>
  <c r="B55" i="1"/>
  <c r="A55" i="1"/>
  <c r="M54" i="1"/>
  <c r="L54" i="1"/>
  <c r="G54" i="1"/>
  <c r="F54" i="1"/>
  <c r="B54" i="1"/>
  <c r="A54" i="1"/>
  <c r="M53" i="1"/>
  <c r="L53" i="1"/>
  <c r="G53" i="1"/>
  <c r="F53" i="1"/>
  <c r="B53" i="1"/>
  <c r="A53" i="1"/>
  <c r="M52" i="1"/>
  <c r="L52" i="1"/>
  <c r="G52" i="1"/>
  <c r="B52" i="1"/>
  <c r="A52" i="1"/>
  <c r="M51" i="1"/>
  <c r="L51" i="1"/>
  <c r="G51" i="1"/>
  <c r="F51" i="1"/>
  <c r="B51" i="1"/>
  <c r="A51" i="1"/>
  <c r="M50" i="1"/>
  <c r="L50" i="1"/>
  <c r="G50" i="1"/>
  <c r="F50" i="1"/>
  <c r="B50" i="1"/>
  <c r="A50" i="1"/>
  <c r="M49" i="1"/>
  <c r="L49" i="1"/>
  <c r="G49" i="1"/>
  <c r="F49" i="1"/>
  <c r="B49" i="1"/>
  <c r="A49" i="1"/>
  <c r="M48" i="1"/>
  <c r="L48" i="1"/>
  <c r="G48" i="1"/>
  <c r="F48" i="1"/>
  <c r="B48" i="1"/>
  <c r="A48" i="1"/>
  <c r="M47" i="1"/>
  <c r="L47" i="1"/>
  <c r="G47" i="1"/>
  <c r="F47" i="1"/>
  <c r="B47" i="1"/>
  <c r="A47" i="1"/>
  <c r="M46" i="1"/>
  <c r="L46" i="1"/>
  <c r="G46" i="1"/>
  <c r="F46" i="1"/>
  <c r="B46" i="1"/>
  <c r="A46" i="1"/>
  <c r="M45" i="1"/>
  <c r="L45" i="1"/>
  <c r="G45" i="1"/>
  <c r="F45" i="1"/>
  <c r="B45" i="1"/>
  <c r="A45" i="1"/>
  <c r="M44" i="1"/>
  <c r="L44" i="1"/>
  <c r="G44" i="1"/>
  <c r="F44" i="1"/>
  <c r="B44" i="1"/>
  <c r="A44" i="1"/>
  <c r="M43" i="1"/>
  <c r="L43" i="1"/>
  <c r="G43" i="1"/>
  <c r="F43" i="1"/>
  <c r="B43" i="1"/>
  <c r="A43" i="1"/>
  <c r="M42" i="1"/>
  <c r="L42" i="1"/>
  <c r="G42" i="1"/>
  <c r="F42" i="1"/>
  <c r="B42" i="1"/>
  <c r="A42" i="1"/>
  <c r="M41" i="1"/>
  <c r="L41" i="1"/>
  <c r="G41" i="1"/>
  <c r="F41" i="1"/>
  <c r="B41" i="1"/>
  <c r="A41" i="1"/>
  <c r="M40" i="1"/>
  <c r="L40" i="1"/>
  <c r="G40" i="1"/>
  <c r="F40" i="1"/>
  <c r="B40" i="1"/>
  <c r="A40" i="1"/>
  <c r="M39" i="1"/>
  <c r="L39" i="1"/>
  <c r="G39" i="1"/>
  <c r="F39" i="1"/>
  <c r="B39" i="1"/>
  <c r="A39" i="1"/>
  <c r="M38" i="1"/>
  <c r="L38" i="1"/>
  <c r="G38" i="1"/>
  <c r="F38" i="1"/>
  <c r="B38" i="1"/>
  <c r="A38" i="1"/>
  <c r="M37" i="1"/>
  <c r="L37" i="1"/>
  <c r="G37" i="1"/>
  <c r="F37" i="1"/>
  <c r="B37" i="1"/>
  <c r="A37" i="1"/>
  <c r="M36" i="1"/>
  <c r="L36" i="1"/>
  <c r="G36" i="1"/>
  <c r="F36" i="1"/>
  <c r="B36" i="1"/>
  <c r="A36" i="1"/>
  <c r="M35" i="1"/>
  <c r="L35" i="1"/>
  <c r="G35" i="1"/>
  <c r="F35" i="1"/>
  <c r="B35" i="1"/>
  <c r="A35" i="1"/>
  <c r="M34" i="1"/>
  <c r="L34" i="1"/>
  <c r="G34" i="1"/>
  <c r="F34" i="1"/>
  <c r="B34" i="1"/>
  <c r="A34" i="1"/>
  <c r="M33" i="1"/>
  <c r="L33" i="1"/>
  <c r="G33" i="1"/>
  <c r="F33" i="1"/>
  <c r="B33" i="1"/>
  <c r="A33" i="1"/>
  <c r="M32" i="1"/>
  <c r="L32" i="1"/>
  <c r="G32" i="1"/>
  <c r="F32" i="1"/>
  <c r="B32" i="1"/>
  <c r="A32" i="1"/>
  <c r="M31" i="1"/>
  <c r="L31" i="1"/>
  <c r="G31" i="1"/>
  <c r="F31" i="1"/>
  <c r="B31" i="1"/>
  <c r="A31" i="1"/>
  <c r="M30" i="1"/>
  <c r="L30" i="1"/>
  <c r="G30" i="1"/>
  <c r="F30" i="1"/>
  <c r="B30" i="1"/>
  <c r="A30" i="1"/>
  <c r="M29" i="1"/>
  <c r="L29" i="1"/>
  <c r="G29" i="1"/>
  <c r="F29" i="1"/>
  <c r="B29" i="1"/>
  <c r="A29" i="1"/>
  <c r="M28" i="1"/>
  <c r="L28" i="1"/>
  <c r="G28" i="1"/>
  <c r="F28" i="1"/>
  <c r="B28" i="1"/>
  <c r="A28" i="1"/>
  <c r="M27" i="1"/>
  <c r="L27" i="1"/>
  <c r="G27" i="1"/>
  <c r="F27" i="1"/>
  <c r="B27" i="1"/>
  <c r="A27" i="1"/>
  <c r="M26" i="1"/>
  <c r="L26" i="1"/>
  <c r="G26" i="1"/>
  <c r="F26" i="1"/>
  <c r="B26" i="1"/>
  <c r="A26" i="1"/>
  <c r="M25" i="1"/>
  <c r="L25" i="1"/>
  <c r="G25" i="1"/>
  <c r="F25" i="1"/>
  <c r="B25" i="1"/>
  <c r="A25" i="1"/>
  <c r="M24" i="1"/>
  <c r="L24" i="1"/>
  <c r="G24" i="1"/>
  <c r="F24" i="1"/>
  <c r="B24" i="1"/>
  <c r="A24" i="1"/>
  <c r="M23" i="1"/>
  <c r="L23" i="1"/>
  <c r="G23" i="1"/>
  <c r="F23" i="1"/>
  <c r="B23" i="1"/>
  <c r="A23" i="1"/>
  <c r="M22" i="1"/>
  <c r="L22" i="1"/>
  <c r="G22" i="1"/>
  <c r="F22" i="1"/>
  <c r="B22" i="1"/>
  <c r="A22" i="1"/>
  <c r="M21" i="1"/>
  <c r="L21" i="1"/>
  <c r="G21" i="1"/>
  <c r="F21" i="1"/>
  <c r="B21" i="1"/>
  <c r="A21" i="1"/>
  <c r="M20" i="1"/>
  <c r="L20" i="1"/>
  <c r="G20" i="1"/>
  <c r="F20" i="1"/>
  <c r="B20" i="1"/>
  <c r="A20" i="1"/>
  <c r="M19" i="1"/>
  <c r="L19" i="1"/>
  <c r="G19" i="1"/>
  <c r="F19" i="1"/>
  <c r="B19" i="1"/>
  <c r="A19" i="1"/>
  <c r="M18" i="1"/>
  <c r="L18" i="1"/>
  <c r="G18" i="1"/>
  <c r="F18" i="1"/>
  <c r="B18" i="1"/>
  <c r="A18" i="1"/>
  <c r="M17" i="1"/>
  <c r="L17" i="1"/>
  <c r="G17" i="1"/>
  <c r="F17" i="1"/>
  <c r="B17" i="1"/>
  <c r="A17" i="1"/>
  <c r="M16" i="1"/>
  <c r="L16" i="1"/>
  <c r="G16" i="1"/>
  <c r="F16" i="1"/>
  <c r="B16" i="1"/>
  <c r="A16" i="1"/>
  <c r="M15" i="1"/>
  <c r="L15" i="1"/>
  <c r="G15" i="1"/>
  <c r="F15" i="1"/>
  <c r="B15" i="1"/>
  <c r="A15" i="1"/>
  <c r="M14" i="1"/>
  <c r="L14" i="1"/>
  <c r="G14" i="1"/>
  <c r="F14" i="1"/>
  <c r="B14" i="1"/>
  <c r="A14" i="1"/>
  <c r="M13" i="1"/>
  <c r="L13" i="1"/>
  <c r="G13" i="1"/>
  <c r="F13" i="1"/>
  <c r="B13" i="1"/>
  <c r="A13" i="1"/>
  <c r="M12" i="1"/>
  <c r="L12" i="1"/>
  <c r="G12" i="1"/>
  <c r="F12" i="1"/>
  <c r="B12" i="1"/>
  <c r="A12" i="1"/>
  <c r="M11" i="1"/>
  <c r="L11" i="1"/>
  <c r="G11" i="1"/>
  <c r="F11" i="1"/>
  <c r="B11" i="1"/>
  <c r="A11" i="1"/>
  <c r="M10" i="1"/>
  <c r="L10" i="1"/>
  <c r="G10" i="1"/>
  <c r="F10" i="1"/>
  <c r="B10" i="1"/>
  <c r="A10" i="1"/>
  <c r="M9" i="1"/>
  <c r="L9" i="1"/>
  <c r="G9" i="1"/>
  <c r="F9" i="1"/>
  <c r="B9" i="1"/>
  <c r="A9" i="1"/>
  <c r="M8" i="1"/>
  <c r="L8" i="1"/>
  <c r="G8" i="1"/>
  <c r="F8" i="1"/>
  <c r="B8" i="1"/>
  <c r="A8" i="1"/>
  <c r="M7" i="1"/>
  <c r="L7" i="1"/>
  <c r="G7" i="1"/>
  <c r="B7" i="1"/>
  <c r="A7" i="1"/>
  <c r="M6" i="1"/>
  <c r="L6" i="1"/>
  <c r="G6" i="1"/>
  <c r="F6" i="1"/>
  <c r="B6" i="1"/>
  <c r="A6" i="1"/>
  <c r="M5" i="1"/>
  <c r="L5" i="1"/>
  <c r="G5" i="1"/>
  <c r="B5" i="1"/>
  <c r="A5" i="1"/>
  <c r="M4" i="1"/>
  <c r="L4" i="1"/>
  <c r="G4" i="1"/>
  <c r="F4" i="1"/>
  <c r="B4" i="1"/>
  <c r="A4" i="1"/>
  <c r="M3" i="1"/>
  <c r="L3" i="1"/>
  <c r="G3" i="1"/>
  <c r="F3" i="1"/>
  <c r="B3" i="1"/>
  <c r="A3" i="1"/>
</calcChain>
</file>

<file path=xl/sharedStrings.xml><?xml version="1.0" encoding="utf-8"?>
<sst xmlns="http://schemas.openxmlformats.org/spreadsheetml/2006/main" count="2454" uniqueCount="1248">
  <si>
    <t>Category</t>
  </si>
  <si>
    <t>Status</t>
  </si>
  <si>
    <t>Model</t>
  </si>
  <si>
    <t>Lumens</t>
  </si>
  <si>
    <t>Resolution</t>
  </si>
  <si>
    <t>Throw Ratio</t>
  </si>
  <si>
    <t>Spec Sheet Link</t>
  </si>
  <si>
    <t>Description</t>
  </si>
  <si>
    <t>Warranty</t>
  </si>
  <si>
    <t>MSRP</t>
  </si>
  <si>
    <t>Notes</t>
  </si>
  <si>
    <t>Shipping Weight</t>
  </si>
  <si>
    <t>Shipping Dims</t>
  </si>
  <si>
    <t>4K550</t>
  </si>
  <si>
    <t>4K-UHD</t>
  </si>
  <si>
    <t xml:space="preserve">5,000lm 4k-UHD Data Projector  1.6x zoom  TR 1.39-2.22 lamp based.  Control4 support (cert In progress) 1x HDMI (2.0 w/ HDCP 2.2, MHL 2.1), 1x HDMI (1.4a), 1x VGA, 1x audio.  11.68 lbs. Warranty:  3-Year parts and labor limited warranty on the projector, 1-year lamp warranty or 1000 hours (whichever comes first) </t>
  </si>
  <si>
    <t xml:space="preserve">3-Year parts and labor limited warranty on the projector, 1-year lamp warranty or 1000 hours (whichever comes first) </t>
  </si>
  <si>
    <t>Price Change
Warranty Terms Change - No Longer Express Warranty
Optoma ProScene Authorization Required 
Promotional Offers only apply when purchased at standard published price (includes Gov/Ed purchases.)</t>
  </si>
  <si>
    <t>4K550ST</t>
  </si>
  <si>
    <t>First Short Throw 4K-UHD projector with 4,500lm, Data Projector with TR 0.8 lamp based. Control4 support (cert in progress) 1x HDMI (2.0 w/ HDCP 2.2, MHL 2.1), 1x HDMI (1.4a), 1x VGA, 1x audio. 11.68 lbs Warranty: 3-year Warranty Optoma express/ 1year Lamp.</t>
  </si>
  <si>
    <t>Warranty Change - No Longer Express Warranty
Limited Availability - Check Availability Before Ordering
Optoma ProScene Authorization Required 
Promotional Offers only apply when purchased at standard published price (includes Gov/Ed purchases.)</t>
  </si>
  <si>
    <t>BI-PEN50</t>
  </si>
  <si>
    <t>IFP Stylus Pen to write and interact for 65” - OP651RK / 75” - OP751RK / 86” - OP861RK (IFP)</t>
  </si>
  <si>
    <t>90-Day parts and labor limited warranty</t>
  </si>
  <si>
    <t>Price Increase</t>
  </si>
  <si>
    <t>BO-HMTCS</t>
  </si>
  <si>
    <t>N/A</t>
  </si>
  <si>
    <t>Optional expansion board enable’s  HDMI / HDBaseT  ports  3 and 4  on the CS200T.</t>
  </si>
  <si>
    <t>1-Year parts and labor limited warranty</t>
  </si>
  <si>
    <t>No Outbound EDI Feeds to Resellers
No Internet In Cart Sales</t>
  </si>
  <si>
    <t>BR-3073N</t>
  </si>
  <si>
    <t xml:space="preserve">IFP Remote Control for 65” - OP651RK / 75” - OP751RK / 86” - OP861RK (IFP) </t>
  </si>
  <si>
    <t>BX-CAA01</t>
  </si>
  <si>
    <t>Motorized Semi Short Throw Zoom Lens 0.95 ~ 1.22. Three  year warranty or the same warranty period as the original projector, whichever is sooner, for removable, interchangeable Projector lenses.</t>
  </si>
  <si>
    <t>3-Year parts and labor limited warranty</t>
  </si>
  <si>
    <t>Price Change
Works with ZU1050, ZU850, ZU750, ZU660, ZU650+, ZU650, WU630, TW865-NL: Short Throw</t>
  </si>
  <si>
    <t>BX-CAA02</t>
  </si>
  <si>
    <t>Motorized Standard Throw Zoom Lens 1.28~1.61:1. Three  year warranty or the same warranty period as the original projector, whichever is sooner, for removable, interchangeable Projector lenses.</t>
  </si>
  <si>
    <t>Price Change
Works with ZU660, ZU650+, ZU650, WU630, TW865-NL: Standard Throw
Can work with ZU750 for Single Projection Installations</t>
  </si>
  <si>
    <t>BX-CAA03</t>
  </si>
  <si>
    <t>Motorized Long Throw Zoom Lens 1.6~3.07:1, Three  year warranty or the same warranty period as the original projector, whichever is sooner, for removable, interchangeable Projector lenses.</t>
  </si>
  <si>
    <t>Price Change
Works with ZU1050, ZU850, ZU750, ZU660, ZU650+, ZU650, WU630, TW865-NL: Long Throw</t>
  </si>
  <si>
    <t>BX-CAA06</t>
  </si>
  <si>
    <t>Motorized Standard Throw Zoom Lens 1.22-1.53:1. Three  year warranty or the same warranty period as the original projector, whichever is sooner, for removable, interchangeable Projector lenses.</t>
  </si>
  <si>
    <t>Price Change
Works with ZU750, ZU850, ZU1050: Standard Throw</t>
  </si>
  <si>
    <t>BX-CTA13</t>
  </si>
  <si>
    <t>Motorized Ultra Long Throw Zoom Lens 2.9 ~ 5.5. Three  year warranty or the same warranty period as the original projector, whichever is sooner, for removable, interchangeable Projector lenses.</t>
  </si>
  <si>
    <t>Price Change
Works with ZU1050, ZU850, ZU750, ZU660, ZU650+, ZU650, WU630, TW865-NL: Extra Long Throw</t>
  </si>
  <si>
    <t>BX-CTA15</t>
  </si>
  <si>
    <t>Motorized Short Throw Lens .75~.95:1. Three  year warranty or the same warranty period as the original projector, whichever is sooner, for removable, interchangeable Projector lenses.</t>
  </si>
  <si>
    <t>BX-CTA16</t>
  </si>
  <si>
    <t xml:space="preserve">Ultra-Short  Throw Lens .36:1 throw ratio Three  year warranty or the same warranty period as the original projector, whichever is sooner, for removable, interchangeable Projector lenses. </t>
  </si>
  <si>
    <t>Price Change
Works with ZU1050, ZU850, ZY750, ZU660, ZU650+, ZU650, WU630, TW865-NL: Ultra Short Throw Lens</t>
  </si>
  <si>
    <t>BX-CTA18</t>
  </si>
  <si>
    <t>Motorized Short Throw Zoom Lens .84 ~ 1.02. Three  year warranty or the same warranty period as the original projector, whichever is sooner, for removable, interchangeable Projector lenses.</t>
  </si>
  <si>
    <t>Price Change
WU1500: Short Zoom Narrow Range Lens</t>
  </si>
  <si>
    <t>BX-CTA19</t>
  </si>
  <si>
    <t>Motorized Wide Zoom Lens 1.02 ~ 1.36. Three  year warranty or the same warranty period as the original projector, whichever is sooner, for removable, interchangeable Projector lenses.</t>
  </si>
  <si>
    <t>Price Change
WU1500: Wide Zoom Narrow Range Lens</t>
  </si>
  <si>
    <t>BX-CTA20</t>
  </si>
  <si>
    <t>Motorized Semi Wide Zoom Lens.  Throw Ratio: WU1500 1.2 ~ 1.5; ZK Series: 1.70 ~2.12.   Three  year warranty or the same warranty period as the original projector, whichever is sooner, for removable, interchangeable Projector lenses.</t>
  </si>
  <si>
    <t>Price Change
Works with: ZK1050, ZK750, WU1500
Short Zoom Standard Range Lens</t>
  </si>
  <si>
    <t>BX-CTA21</t>
  </si>
  <si>
    <t>Motorized Standard Lens.  Throw ratio: WU1500: 1.5 ~ 2.0  ZK Series: 2.12 ~ 2.83 . Three  year warranty or the same warranty period as the original projector, whichever is sooner, for removable, interchangeable Projector lenses.</t>
  </si>
  <si>
    <t>Price Change
Works with: ZK1050, ZK750, WU1500
Standard Zoom Lens</t>
  </si>
  <si>
    <t>BX-CTA22</t>
  </si>
  <si>
    <t>Motorized Long Throw Zoom Lens.  Throw Ratio: WU1500: 2.0 ~ 4.0; ZK Series: 2.83 ~ 5.66  Three  year warranty or the same warranty period as the original projector, whichever is sooner, for removable, interchangeable Projector lenses.</t>
  </si>
  <si>
    <t>Price Change
Works with: ZK1050, ZK750, WU1500
Long ThrowZoom Lens</t>
  </si>
  <si>
    <t>BX-CTA23</t>
  </si>
  <si>
    <t>Motorized Extra Long Throw Zoom Lens.  Thro Ratio: WU1500: 4.0 ~ 7.2  ZK Series: 5.66 ~ 10.18. Three  year warranty or the same warranty period as the original projector, whichever is sooner, for removable, interchangeable Projector lenses.</t>
  </si>
  <si>
    <t>Price Change
Works with: ZK1050, ZK750, WU1500
Extra Long Throw Zoom Lens</t>
  </si>
  <si>
    <t>BX-CTA25</t>
  </si>
  <si>
    <t>Motorized Short Throw Zoom Lens .85 ~ 1.02. For ZK Series.  Three  year warranty or the same warranty period as the original projector, whichever is sooner, for removable, interchangeable Projector lenses.</t>
  </si>
  <si>
    <t>Price Change
New Lens: Available Q4
Works with: ZK1050, ZK750
Short Throw Lens</t>
  </si>
  <si>
    <t>BX-CTA26</t>
  </si>
  <si>
    <t>Motorized Standard Lens 1.2 ~ 1.73. For ZK Series.  Three  year warranty or the same warranty period as the original projector, whichever is sooner, for removable, interchangeable Projector lenses.</t>
  </si>
  <si>
    <t>Price Change
Works with: ZK1050, ZK750
Standard Throw Zoom Lens</t>
  </si>
  <si>
    <t>BX-CTADOME</t>
  </si>
  <si>
    <t>Price Change
Works with ZU1050, ZU850, ZU750, ZU660, ZU650+, ZU650, WU630, TW865-NL: Dome lens</t>
  </si>
  <si>
    <t>BX-DL080</t>
  </si>
  <si>
    <t>Manual Bayonet Style Fixed Short Throw Lens: Throw Ratio WXGA 0.81 : 1 (Fixed); XGA 0.80 : 1 (Fixed); Throw Ratio 1080p &amp; WUXGA 0.77 : 1 (Fixed). Three  year warranty or the same warranty period as the original projector, whichever is sooner, for removable, interchangeable Projector lenses.</t>
  </si>
  <si>
    <t>Limited Availability: No New Orders Accepted
W505 / EH505 / EH503 / X605 : Short Throw lens</t>
  </si>
  <si>
    <t>BX-DL100</t>
  </si>
  <si>
    <t>Manual Bayonet Style Short Throw Lens with Zoom: Throw Ratio WXGA 1.15~1.37 : 1; XGA 1.14~1.35 : 1 Throw Ratio 1080p &amp; WUXGA 1.1~1.3 : 1. Three  year warranty or the same warranty period as the original projector, whichever is sooner, for removable, interchangeable Projector lenses.</t>
  </si>
  <si>
    <t>W505 / EH505 / EH503 / X605 : Short Throw with Zoom lens</t>
  </si>
  <si>
    <t>BX-DL200</t>
  </si>
  <si>
    <t>Manual Bayonet Style Standard Throw Lens Throw Ratio WXGA 1.62~2.03 : 1; XGA 1.6~2.0 : 1 Throw Ratio 1080p &amp; WUXGA 1.54~1.93 : 1. Three  year warranty or the same warranty period as the original projector, whichever is sooner, for removable, interchangeable Projector lenses.</t>
  </si>
  <si>
    <t>W505 / EH505 / EH503 / X605 : Standard lens</t>
  </si>
  <si>
    <t>BX-DL300</t>
  </si>
  <si>
    <t>Manual Bayonet Style Long Throw Lens: Throw Ratio WXGA 2.03~3.05 : 1; XGA 2.0~3.0 : 1; Throw Ratio 1080p &amp; WUXGA 1.93~2.90 : 1. Three  year warranty or the same warranty period as the original projector, whichever is sooner, for removable, interchangeable Projector lenses.</t>
  </si>
  <si>
    <t>W505 / EH505 / EH503 / X605 : Long Throw lens</t>
  </si>
  <si>
    <t>BX-DL500</t>
  </si>
  <si>
    <t>Manual Bayonet Style Ultra Long Throw Lens: Throw Ratio WXGA 3.15~5.3 : 1; XGA 3.11~5.9 : 1; Throw Ratio 1080p &amp; WUXGA 3.0~5.0 : 1. Three  year warranty or the same warranty period as the original projector, whichever is sooner, for removable, interchangeable Projector lenses.</t>
  </si>
  <si>
    <t>W505 / EH505 / EH503 / X605 : Extended Long Throw Lens</t>
  </si>
  <si>
    <t>BX-DLST1</t>
  </si>
  <si>
    <t>Motorized Standard Throw Lens WUXGA 1.45 ~ 1.95:1. Three  year warranty or the same warranty period as the original projector, whichever is sooner, for removable, interchangeable Projector lenses.</t>
  </si>
  <si>
    <t>Limited Availability
EH7700, TH7500 &amp; TH7500-NL: Standard Throw</t>
  </si>
  <si>
    <t>BX-DLWT2</t>
  </si>
  <si>
    <t>Motorized Short Throw Zoom Lens WUXGA 1.21 ~ 1.47:1. Three  year warranty or the same warranty period as the original projector, whichever is sooner, for removable, interchangeable Projector lenses.</t>
  </si>
  <si>
    <t>EH7700, TH7500 &amp; TH7500-NL: Standard Throw Zoom</t>
  </si>
  <si>
    <t>CINEMAX P1</t>
  </si>
  <si>
    <t>4K Laser UST projector with NuForce Audio 40W Dolby Digital 2.0 Sound Bar. 3000lm, Laser, Contrast 1,500,000:1, 3x HDMI (HDMI ARC),Optical Out (Dolby Digital and Dolby Digital Plus), 4K Media Player, HDR (HDR10), DCI-P3 WCG, Google Home and Alexa, IFTTT, Auto 4 Corner, SmartFIT Auto Geometry Correction (iOS and Android), LaserGUARD, Smart TV Apps. Warranty:  5-year or 12,000 hour light source warranty (whichever comes first), 2-year parts and labor limited warranty on the projector.</t>
  </si>
  <si>
    <t>5-year or 12,000 hour light source warranty (whichever comes first), 2-year parts and labor limited warranty on the projector.</t>
  </si>
  <si>
    <t>New Pricing
OPTOMA AUTHORIZATION REQUIRED.  NO EDI FEEDS UNLESS AUTHORIZED
Warranty Terms Change - Now 2 Year Warranty</t>
  </si>
  <si>
    <t>CS200T</t>
  </si>
  <si>
    <t>2x channel cropping and scaling  image processor.   Max input of 4K resolution and max output per channel WUXGA. 1x HDMI(2.0) in , 1X HDMI(2.0) Loop out, 2x HDMI out (1.4a), 2x HDBaseT (1.0) out, 1x Lan control and 1x Lan cascade.   Upgrade to 4x channel with the option expansion board  BO-HMTCS adding 2x HDMI out and 2x HDBaseT. Supports auto blending with the ZH420UST-W/-B and manual blending support with the ZU750, ZU850, ZU1050 and WU1500.</t>
  </si>
  <si>
    <t>EH200ST</t>
  </si>
  <si>
    <t>1080p</t>
  </si>
  <si>
    <t>Full HD, 1920 x 1080 resolution, 3000 lumens, 20,000:1 contrast, 0.5:1 throw ratio, Full 3D, 2x HDMI, VESA 3D Sync Port, Audio Out, 12V Out, USB mini-B (service). Warranty:  1-Year parts and labor limited warranty on the projector, 90 days lamp warranty</t>
  </si>
  <si>
    <t>1-Year parts and labor limited warranty on the projector, 90 days lamp warranty</t>
  </si>
  <si>
    <t>New Pricing</t>
  </si>
  <si>
    <t>EH330UST</t>
  </si>
  <si>
    <t>1080p Full HD, 3600 ANSI Lumens, 20,000:1 contrast, 8.7 lbs, 0.25 ultra-short throw, Full 3D, HDMI v1.4a, 16W Audio, PC Free USB, Wireless Display, USB Display. Warranty:  3-Year parts and labor limited warranty on the projector, 1-year lamp warranty or 1000 hours (whichever comes first)</t>
  </si>
  <si>
    <t>3-Year parts and labor limited warranty on the projector, 1-year lamp warranty or 1000 hours (whichever comes first)</t>
  </si>
  <si>
    <t>New Pricing
Warranty Terms Change - No Longer Express Warranty</t>
  </si>
  <si>
    <t>EH334</t>
  </si>
  <si>
    <t>1080p 1920x1080, 3600 lumens, 20,000:1, 1.47-1.62:1 TR, 1.1x Zoom, HDMI, VGA-in, composite, audio-in, audio-out, USB power, RS-232C, 15,000 hrs lamp life, Weight: 6.75lbs. Warranty:  1-Year parts and labor limited warranty on the projector, 90 days lamp warranty</t>
  </si>
  <si>
    <t>Limited Availability - Check Availability Before Ordering</t>
  </si>
  <si>
    <t>EH336</t>
  </si>
  <si>
    <t>1080p 1920x1080, 3400 lumens, 20,000:1, 1.58-2:06:1 TR, 1.3x Zoom, 2xHDMI (with MHL), VGA-in, composite, audio-in (3.5mm), audio-out (3.5mm), USB power, RS-232C, 15,000 hrs lamp life, Weight: 6.75lbs.  Warranty:  1-Year parts and labor limited warranty on the projector, 90 days lamp warranty</t>
  </si>
  <si>
    <t>New Pricing
New Warranty Terms - 1 Year Projector/90 Day Lamp &amp; No Longer Express Warranty</t>
  </si>
  <si>
    <t>EH400+</t>
  </si>
  <si>
    <t>1080p (1920x1080), 4000 lumens, 22,000:1, TR: 1.13 - 1.47, Contrast, Full 3D, 1.3x zoom, 2x HDMI 1.4a (1 HDMI/MHL enabled), 2x VGA in, 1x VGA out, Powered USB 5V - 1.5A, Composite, S-Video, 2x Audio in, Audio out, RJ45, RS-232.  Warranty:  1-Year parts and labor limited warranty on the projector, 90 days lamp warranty</t>
  </si>
  <si>
    <t>EH412</t>
  </si>
  <si>
    <t>1080p (1920x1080) data projector, white chassis, lamp, 4500 lumens, 50,000:1 contrast, 1.124-1.467 throw ratio, 1x HDMI 2.0, 1x HDMI, 1.4a, 1x VGA in, 1X VGA out, 1x audio in, 1x audio out and 1 x RS-232. Warranty:  2-Year parts and labor limited warranty on the projector, 90 days lamp warranty</t>
  </si>
  <si>
    <t>2-Year parts and labor limited warranty on the projector, 90 days lamp warranty</t>
  </si>
  <si>
    <t>New Pricing
New Warranty Terms - 2 Year Projector/90 Day Lamp &amp; No Longer Express Warranty</t>
  </si>
  <si>
    <t>EH412ST</t>
  </si>
  <si>
    <t>1080p (1920x1080) Short Throw Data Projector, white chassis, lamp, 50,000:1 contrast, Thros Ratio: .50, 1x HDMI 2.0, 1x HDMI, 1.4a, 1x VGA in, 1X VGA out, 1x audio in, 1x audio out and 1 x RS-232.  Warranty:  2-Year parts and labor limited warranty on the projector, 90 days lamp warranty</t>
  </si>
  <si>
    <t>New Pricing
New Warranty Terms - 2 Year Projector/90 Day Lamp</t>
  </si>
  <si>
    <t>EH415ST</t>
  </si>
  <si>
    <t>Full HD, 1080p (1920 x 1080) resolution, 3500 lumens, .5 Short Throw Lens, 15,000:1 Contrast, Full 3D, 2x HDMI, USB-A with 5V DC 1A power, 1x VGA in, 1x VGA out, Composite, 2x Audio in, Audio out, 12V trigger, RJ45, RS-232, Warranty:  2-Year parts and labor limited warranty on the projector, 90 days lamp warranty</t>
  </si>
  <si>
    <t>Limited Availability - No New Orders
New Warranty Terms - 2 Year Projector/90 Day Lamp &amp; No Express Warranty</t>
  </si>
  <si>
    <t>EH416</t>
  </si>
  <si>
    <t>1080p (1920x1080), 4200 lumens, 20,000:1 Contrast, V lens shift, Full 3D, 1.6x zoom, 2x HDMI 1.4a (1 HDMI/MHL enabled), 1x VGA in, 1x VGA out, Powered USB 5V - 1.5A, USB Type B Mouse, Composite, 2x Audio in, Audio out, RJ45, RS-232.  Warranty:  2-Year parts and labor limited warranty on the projector, 90 days lamp warranty</t>
  </si>
  <si>
    <t xml:space="preserve">Limited Availability - No New Orders Accepted
Warranty Terms Change - No Longer Express Warranty
ProScene Authorization No Longer Requred. 
</t>
  </si>
  <si>
    <t>EH460ST</t>
  </si>
  <si>
    <t>1080p (1920x1080), 4200 ASNI Lumens, 20,000:1, TR: 0.5, Contrast, Full 3D 1080p, 4500 Hour Lamp Life, 2xHDMI (with MHL), VGA-in, VGA-out, audio-in (3.5mm), audio-out (3.5mm), RJ-45, 1x USB (Wi-Fi dongle), 1x USB (USB reader and USB power), USB-B Mini (service), 12V trigger (3.5mm), PC Free USB Photo and Document Viewer, Screen Mirror, Media Casting, USB Display, WUSB - USB WiFi Adapter, RS-232C, 6.75lbs, 10W Mono Speaker.   Warranty:  2-Year parts and labor limited warranty on the projector, 90 days lamp warranty</t>
  </si>
  <si>
    <t>New Warranty Terms - 2 Year Projector/90 Day Lamp &amp; No Longer Express</t>
  </si>
  <si>
    <t>EH465</t>
  </si>
  <si>
    <t>1080p (1920x1080), 4800 ANSI Lumens, 20,000:1, TR: 1.39 - 2.09:1, Contrast, Full 3D 1080p, 1.5x zoom, 4500 Hour Lamp Life, 2xHDMI (with MHL), VGA-in, VGA-out, audio-in (3.5mm), audio-out (3.5mm), RJ-45, 1x USB (Wi-Fi dongle), 1x USB (USB reader and USB power), USB-B Mini (service), 12V trigger (3.5mm), PC Free USB Photo and Document Viewer, Screen Mirror, Media Casting, USB Display, WUSB - USB WiFi Adapter, RS-232C, 6.75lbs, 10W Mono Speaker.  Warranty:  2-Year parts and labor limited warranty on the projector, 90 days lamp warranty</t>
  </si>
  <si>
    <t>EH503E</t>
  </si>
  <si>
    <t>1080p, 5200 ANSI Lumens, 2000:1 Contrast, 5 interchangeable lenses from 0.8:1 to 5.18:1, no lens on base model, V + H lens shift, 3D Sync Out, Display Port, HDIM, VGA In/Out, Wired remove, 18.6lbs.  Warranty:  3-Year parts and labor limited warranty on the projector, 1-year lamp warranty or 1000 hours (whichever comes first)   ORDER LENS SEPARATELY</t>
  </si>
  <si>
    <t>Warranty Terms Change - No Longer Express Warranty
Optoma ProScene Authorization Required 
Promotional Offers only apply when purchased at standard published price (includes Gov/Ed purchases.)  
Base model comes without lens</t>
  </si>
  <si>
    <t>EH505E</t>
  </si>
  <si>
    <t>WUXGA</t>
  </si>
  <si>
    <t>WUXGA, 5000 ANSI Lumens, 2000:1 Contrast, 5 interchangeable lenses from 0.8:1 to 5.18:1, no lens on base model, V + H lens shift, 3D Sync Out, Display Port, HDIM, VGA In/Out, Wired remove, 18.6lbs.  Warranty:  3-Year parts and labor limited warranty on the projector, 1-year lamp warranty or 1000 hours (whichever comes first)   ORDER LENS SEPARATELY</t>
  </si>
  <si>
    <t>EH512</t>
  </si>
  <si>
    <t>Full HD 1080p, 5000 ANSI Lumens, 15,000:1 contrast, 4 corner correction, USB Display, built in wireless for screen mirroring and 4-way split screen presentation, connectivity with iOS, Android, Mac and PC devices, playback music and video, view images, share: PowerPoint Presentations, Word Docs, Excel Spreadsheets and PDF files, 2x HDMI, 1x VGA, 1x composite, 1x S-Video, 1x audio (3.5mm), 1x VGA, 1x USB (Wi-Fi adapter), 1x USB (USB display, service), audio out (3.5mm), RS232C, wired remote in, 3D Sync out, RJ45, 12V trigger, 2x10W Audio, Vertical Lens Shift, H and V Keystone, 10.2 lbs, 30db quiet.  Warranty:  2-Year parts and labor limited warranty on the projector, 90 days lamp warranty</t>
  </si>
  <si>
    <t>New Price
Warranty Terms Change - No Longer Express Warranty</t>
  </si>
  <si>
    <t>EH515</t>
  </si>
  <si>
    <t>1080p (1920x1080), 5500 ANSI Lumens, 10.000:1 contrast, 1.8X Zoom, H and V Lens shift, H and V Keystone, 4 Corner adjustment,  Display port, HDMI (MHL), VGA In/Out, Wired remote, 13lbs.  Warranty:  3-Year parts and labor limited warranty on the projector, 1-year lamp warranty or 1000 hours (whichever comes first)</t>
  </si>
  <si>
    <t xml:space="preserve">Limited Availability
Warranty Terms Change - No Longer Express Warranty
ProScene Authorization No Longer Requred. </t>
  </si>
  <si>
    <t>EH515T</t>
  </si>
  <si>
    <t>1080p (1920x1080), 5500 ANSI Lumens, 10.000:1 contrast, 1.8X Zoom, H and V Lens shift, H and V Keystone, 4 Corner adjustment, HDBaseT, Display port, HDMI (MHL), VGA In/Out, Wired remote, 13lbs.  Warranty:  3-Year parts and labor limited warranty on the projector, 1-year lamp warranty or 1000 hours (whichever comes first)</t>
  </si>
  <si>
    <t>EH515TST</t>
  </si>
  <si>
    <t>1080p (1920x1080), 5000 ANSI Lumens, 10.000:1 contrast, Short throw lens 0.79:1 throw ratio, H and V Lens shift, H and V Keystone, 4 Corner adjustment, HDBaseT, Display port, HDMI (MHL), VGA In/Out, Wired remote, 14lbs.  Warranty:  3-Year parts and labor limited warranty on the projector, 1-year lamp warranty or 1000 hours (whichever comes first)</t>
  </si>
  <si>
    <t xml:space="preserve">Limited Availability - Check Availability Before Ordering
Warranty Terms Change - No Longer Express Warranty
ProScene Authorization No Longer Requred. </t>
  </si>
  <si>
    <t>EH615T</t>
  </si>
  <si>
    <t>1080p (1920x1080), 6200 ANSI Lumens, 10.000:1 contrast, 1.8X Zoom, H and V Lens shift, H and V Keystone, 4 Corner adjustment, HDBaseT, Display port, HDMI (MHL), VGA In/Out, 3D Sync out Wired remote, 360 degree projection, 14lbs.  Warranty:  3-Year parts and labor limited warranty on the projector, 1-year lamp warranty or 1000 hours (whichever comes first)</t>
  </si>
  <si>
    <t>EVBMN-M110</t>
  </si>
  <si>
    <t>HDBaseT Transmitter/Receiver pair, carries HDMI, IR remote, RS-232, 3x RJ45 (10/100 Mbps) and phantom power over single Cat6 cable up to 328 ft away. HDCP compliant, supports Full 3D, Transmitter 14.8 oz, Receiver 14.8 oz, 1-Year limited warranty</t>
  </si>
  <si>
    <t>HDbaseT Transmitter and Receiver - full kit</t>
  </si>
  <si>
    <t>FHDQ130</t>
  </si>
  <si>
    <t>130” All In One LED Display with QUAD SMD technology using 1.5mm pixel pitch tiles, native 1080p resolution with 4K input compatible, supports HDMI, HDBaseT, 3G-SDI and Analog inputs. Internal Media player, Wireless control via USB dongle and Control Q app. Warranty:  2-years limited warranty</t>
  </si>
  <si>
    <t>2-Year limited warranty</t>
  </si>
  <si>
    <t>Optoma Authroization Required
Warranty Terms Change - Now 2 Year Warranty
See your Authorized Optoma Representation for Information
No Outbound EDI Feed
No Internet Sales</t>
  </si>
  <si>
    <t>GB-200+</t>
  </si>
  <si>
    <t>Dual channel edge blending processor, up to WUXGA resolution, 2x HDMI in, 2x DVI-I in, 2x HDMI out, 2x VGA out, RJ45, RS-232, Image stacking, Geometry correction, Curved wall correction, Black level correction, Color correction, up to  17 x 17 warp adjustment grid, includes Auto Warp software for Auto blending and stacking on flat and curved screens. 1-Year Parts and Labor.</t>
  </si>
  <si>
    <t>GT1080DARBEE</t>
  </si>
  <si>
    <t>GameTime, Full 3D HD 1080p, 3000 lumens, 28,000:1 contrast, 0.49:1 short throw, DarbeeVision Image Enhancement, Enhanced Gaming Mode (16ms), Digital only with 2x HDMI, 2x10W Audio, Audio out, VESA 3D Sync Port, 12V Out, Warranty: 1-Year Limited Parts and Labor, 90 days lamp warranty</t>
  </si>
  <si>
    <t>Limited Availability: No New Orders Accepted</t>
  </si>
  <si>
    <t>GT1080HDR</t>
  </si>
  <si>
    <t>1080p 1920x1080, Short Throw GT projector, 4K Input, HDR, 120hz, 8ms input lag, 3,800 Lumen 50,000:1 contrast. TR 0.50, 1x HDMI 2.0, 1x HDMI 1.4a, 1x VGA, 1x audio in, 1x USB-A, 1x VGA out, 1x audio out and 1x RS-232.  Warranty:  1-Year parts and labor limited warranty on the projector, 90 days lamp warranty</t>
  </si>
  <si>
    <t>GT5600</t>
  </si>
  <si>
    <t>1080p Full HD, 3600 ANSI Lumens, 20,000:1 contrast, 8.7 lbs, 0.25 ultra-short throw, Full 3D, 2xHDMI v1.4a, 16W Audio, PC Free USB, Wireless Display, USB Display, 25db quiet.  Warranty:  1-Year parts and labor limited warranty on the projector, 90 days lamp warranty</t>
  </si>
  <si>
    <t>HD143X</t>
  </si>
  <si>
    <t>1080p 1920x1080, 3000 lumens, 23,000:1, 1.47-1.62:1 TR, 1.1x Zoom, 2xHDMI, audio-out, 3D Sync port, 12V trigger, USB power, REC.709, 12,000 hrs lamp life, Weight: 6.75lbs.  Warranty:  1-Year parts and labor limited warranty on the projector, 90 days lamp warranty</t>
  </si>
  <si>
    <t>HD243X</t>
  </si>
  <si>
    <t>1080p (1920x1080), Black chassis, lamp light source, 3300 lumens, 24,000:1 contrast ratio, 2x HDMI, 1x USB, 6.75lbs.  Warranty:  1-Year parts and labor limited warranty on the projector, 90 days lamp warranty</t>
  </si>
  <si>
    <t>Limited Availability</t>
  </si>
  <si>
    <t>HD27E</t>
  </si>
  <si>
    <t>1080p FullHD, 3400 Lumens, 25,000:1 Contrast, REC.709, 1.47 - 1.62 TR, 1.1x Zoom, Full 3D, 2xHDMI 1.4a (w/ MHL port 2), Audio-out, 3D-Sync Port, Powered USB (5V, 1.5Amp), 12V Trigger, 25dB quiet, IR remote, 10W Audio, 6.75 lbs.  Warranty:  1-Year parts and labor limited warranty on the projector, 90 days lamp warranty</t>
  </si>
  <si>
    <t>HD27HDR</t>
  </si>
  <si>
    <t>1080p FullHD, 3400 Lumens, 50,000:1 Contrast, HDR10, REC.709, DCI-P3, 1.47 - 1.62 TR, 1.1x Zoom, Full 3D, 1xHDMI 1.4a, 1xHDMI 2.0 w/ HDCP 2.2 (w/ MHL port), Enhanced Gaming Mode (16ms), Audio-out, 3D-Sync Port, Powered USB (5V, 1.5Amp), 26dB quiet, IR remote, 10W Audio, 6.2 lbs.   Warranty:  1-Year parts and labor limited warranty on the projector, 90 days lamp warranty</t>
  </si>
  <si>
    <t>HD39DARBEE</t>
  </si>
  <si>
    <t>Full HD 1080p resolution, 3500 lumens, 32,000:1 contrast, DarbeeVision Image Enhancement, White Chassis, 1.4 – 2.24:1 throw ratio, 1.6x zoom, Full 3D, 2x HDMI, USB Power 1A, VESA 3D Sync Port, 10W Audio, Audio Out, 12V Out, 6.17lb., Warranty: 1-Year Limited Parts and Labor, 90 days lamp warranty</t>
  </si>
  <si>
    <t>HD39HDR</t>
  </si>
  <si>
    <t>1080p 1920x1080, 4K Input, HDR, 120hz, 8ms input lag. 4,000 Lumen 50,000:1 contrast. TR 1.12 - 1.47:1, 1x HDMI 2.0, 1x HDMI 1.4a, 1x VGA, 1x audio in, 1x USB-A, 1x VGA out, 1x audio out and 1x RS-232.Warranty:  1-Year parts and labor limited warranty on the projector, 90 days lamp warranty</t>
  </si>
  <si>
    <t>HDCAST PRO - BLACK</t>
  </si>
  <si>
    <t>N/a</t>
  </si>
  <si>
    <t>HDMI MHL Device Mirroring and Multimedia Stick, Wireless 802.11, FullHD 1080p, connectivity with iOS, Android, Mac and PC devices, playback music and video, view images, share: PowerPoint Presentations, Word Docs, Excel Spreadsheets and PDF files</t>
  </si>
  <si>
    <t>All Projectors with HDMI Connectivity</t>
  </si>
  <si>
    <t>LH150</t>
  </si>
  <si>
    <t>Portable, 1080p Full HD, 1300 ANSI Lumens, 160,000:1 contrast, 12000 mAh Battery (2.5 hrs  ECO), 4.7 lbs, 1.2 throw ratio, 2 x HDMI, 1 x USB (USB Wi-Fi adapter), 1 x USB (USB display / power), Bluetooth audio output, Wireless Display, 30db quiet, Warranty: 1-year or 20,000 hour light source warranty (whichever comes first), 1-year limited parts and labor warranty on the projector</t>
  </si>
  <si>
    <t>1-year or 20,000 hour light source warranty (whichever comes first),1-year limited parts and labor warranty on the projector.</t>
  </si>
  <si>
    <t>LV130</t>
  </si>
  <si>
    <t>WVGA</t>
  </si>
  <si>
    <t>WVGA 854x480 ,300 ANSI Lumens, 100,000:1 contrast, 6700 mAh Battery (4.5 hrs  ECO), 14 oz, 1.1 throw ratio, 1 x HDMI, 1 x USB (Power), 1 x USB (Power), Audio output (3.5mm), 25db quiet, Warranty: 1-year or 20,000 hour light source warranty (whichever comes first), 1-year limited parts and labor warranty on the projector</t>
  </si>
  <si>
    <t>ML1050ST+</t>
  </si>
  <si>
    <t>WXGA</t>
  </si>
  <si>
    <t>Ultra Portable, LED, WXGA, 1000 lms, 0.8 Short Throw Optics, Auto-Focus, 14 ounce (.87lbs), 20,000:1 contrast ratio, 30000 Light Source Hours (ECO), HDMI/MHL, Universal A/V IO port, USB, Micro SD slot, 1.5GB internal memory, Office Viewer 1W speaker.  Warranty:  1-year or 20,000 hour light source warranty (whichever comes first),1-year limited parts and labor warranty on the projector.</t>
  </si>
  <si>
    <t>New Pricing
New Warranty Terms - 1 year warranty</t>
  </si>
  <si>
    <t>ML750</t>
  </si>
  <si>
    <t>LED, WXGA, 700 lms, 14 ounce (.87lbs), 10,000:1 contrast ratio, HDMI/MHL, Universal A/V IO port, USB, Micro SD slot, 1.5GB internal memory, Office Viewer 1W speaker.  Warranty:  1-year or 20,000 hour light source warranty (whichever comes first),1-year limited parts and labor warranty on the projector.</t>
  </si>
  <si>
    <t>ML750ST</t>
  </si>
  <si>
    <t>LED, WXGA, 700 lms, .8 Short Throw Optics, 14 ounce (.87lbs), 10,000:1 contrast ratio, HDMI/MHL, Universal A/V IO port, USB, Micro SD slot, 1.5GB internal memory, Office Viewer 1W speaker.  Warranty:  1-year or 20,000 hour light source warranty (whichever comes first),1-year limited parts and labor warranty on the projector.</t>
  </si>
  <si>
    <t>ODM01MFS</t>
  </si>
  <si>
    <t>Powered lift stand for easy installation with controllable height adjustment for the FHDQ130. Locking wheels.</t>
  </si>
  <si>
    <t>For sale only with FHDQ130</t>
  </si>
  <si>
    <t>OMPC-I5</t>
  </si>
  <si>
    <t>The Optoma OMPC-i5 Windows slot-in PC for Optoma Creative Touch interactive flat panel displays (65” - OP651RK / 75” - OP751RK / 86” - OP861RK ). This slot-in PC module easily plugs into compatible displays and supports high-definition audio and video. With wireless Wi-Fi dual band and Bluetooth support, a powerful Intel® i5 processor, 8GB DDR4 memory, and fast SSD 128GB storage, the OMPC-i5 provides the computing power needed for fast-moving educational or corporate environments. Versatile connectivity options include 4K DisplayPort, HDMI, VGA, USB 3.0 ports, and Gigabit LAN RJ45.  OS not included</t>
  </si>
  <si>
    <t>1-year limited warranty</t>
  </si>
  <si>
    <t>Price Increase
Special Order - 8 Week Leadtime</t>
  </si>
  <si>
    <t>OMPC-I7</t>
  </si>
  <si>
    <t>The Optoma OMPC-i7 Windows slot-in PC for Optoma Creative Touch interactive flat panel displays (OP651RK /OP751RK / OP861RK). This slot-in PC module easily plugs into compatible displays and supports high-definition audio and video. With wireless Wi-Fi dual band and Bluetooth support, a powerful Intel® i7 processor, 8GB DDR4 memory, and fast 256GB SSD storage, the OMPC-i7 provides the computing power needed for fast-moving educational or corporate environments. Versatile connectivity options include 4K DisplayPort, HDMI, VGA, USB 3.0 ports, and Gigabit LAN RJ45.  OS not included</t>
  </si>
  <si>
    <t>OP651RK+</t>
  </si>
  <si>
    <t>65” Interactive Flat Panel, 4K-UHD with up to 20 point interactive touch (OS dependent), compatible with Windows, Mac and Chrome, Blue light filter technology, built in Android and equipped with Note interactive software, 2x 12w speaker, 3x HDMI, 2x USB touch, Audio In and Audio out, compatible with PC module (optional).  Includes VESA wall mount and brackets.   Includes WiFI adapter standard in the boxWarranty:  3-years limited warranty</t>
  </si>
  <si>
    <t>3-Year limited warranty</t>
  </si>
  <si>
    <t>OP751RK+</t>
  </si>
  <si>
    <t>75” Interactive Flat Panel, 4K-UHD with up to 20 point interactive touch (OS dependent), compatible with Windows, Mac and Chrome, Blue light filter technology, built in Android and equipped with Note interactive software, 2x 12w speaker, 3x HDMI, 2x USB touch, Audio In and Audio out, compatible with PC module (optional).  Includes VESA wall mount and brackets.   Includes WiFI adapter standard in the boxWarranty:  3-years limited warranty</t>
  </si>
  <si>
    <t>OP861RK</t>
  </si>
  <si>
    <t>86” Interactive Flat Panel, 4K-UHD with up to 20 point interactive touch (OS dependent), compatible with Windows, Mac and Chrome, Blue light filter technology, built in Android and equipped with Note interactive software, 2x 12w speaker, 2x HDMI, USB touch, Audio In and Audio out, compatible with PC module (optional). 3 year warranty.   Includes wall mount and brackets.   Includes WiFI adapter standard in the box</t>
  </si>
  <si>
    <t>Limited Availability - No New Orders
SKU ships with Mounting Bracket</t>
  </si>
  <si>
    <t>OP861RK+</t>
  </si>
  <si>
    <t xml:space="preserve">86” Interactive Flat Panel, 4K-UHD with up to 20 point interactive touch (OS dependent), compatible with Windows, Mac and Chrome, Blue light filter technology, built in Android and equipped with Note interactive software, 2x 12w speaker, 3x HDMI, 2x USB touch, Audio In and Audio out, compatible with PC module (optional).    Includes VESA wall mount and brackets.   Includes WiFI adapter standard in the box  Warranty:  3-years limited warranty  </t>
  </si>
  <si>
    <t>SKU ships with Mounting Bracket</t>
  </si>
  <si>
    <t>OWM3000</t>
  </si>
  <si>
    <t xml:space="preserve">White Dual Stud Ultra Short Throw Wall Mount with Telescoping Arm, Adjustable Range 12.8” – 29”, -+5% Pitch, -+5% Tilt, Full Lateral Rotation, 11 lbs., </t>
  </si>
  <si>
    <t>Fits Optoma Ultra-Short Throw Projectors
ZW/ZH/EH/W Ultra-Short Throw models
Replaces OWM2100</t>
  </si>
  <si>
    <t>OWM3000ST</t>
  </si>
  <si>
    <t>Dual Stud Short Throw Wall Mount in White with Telescoping Arm. Range:  19.5" - 50", Max Image Size w/ 0.52 TR = 120</t>
  </si>
  <si>
    <t>Fits Optoma Short Throw Projectors
W303ST, X305ST, W316ST, X316ST, EH200ST, EH415ST, EH200ST</t>
  </si>
  <si>
    <t>OWMFP01</t>
  </si>
  <si>
    <t>Replacement Mount Bracket.  Customized design VESA Compliant Wall Mount Bracket w/ VESA MiniPC Bracket for 65” - OP651RK / 75” - OP751RK / 86” - OP861RK (IFP).</t>
  </si>
  <si>
    <t>Price Increase
Replacement Mount Bracket</t>
  </si>
  <si>
    <t>QCP-4K-HDMIRX</t>
  </si>
  <si>
    <t>QuickCast Pro Receiver Only: 1 Receiver Only - Wireless HDMI mirroring. 4K UHD native resolution, 1080p and WUXGA compatible, USB-C Charging port – charger not included. For use with QuickCast Pro Transmitter only.</t>
  </si>
  <si>
    <t>New Product!
Available B/January</t>
  </si>
  <si>
    <t>QCP-4K-HDMITX</t>
  </si>
  <si>
    <t>QuickCast Pro Transmitter Only: 1 Transmitter Only - Wireless HDMI mirroring. One Button image sharing with no software to install, 4K UHD native resolution, 1080p and WUXGA compatible, HDMI Transmitters (HDCP 1.4)  with 6 hour battery life with LED power gauge, USB-C Charging port – charger not included.  For use with QuickCast Pro Receiver only</t>
  </si>
  <si>
    <t>QCP-CRADLE</t>
  </si>
  <si>
    <t>QuickCast Pro Charging Dock: Charging dock for QuickCast Pro.  Charge 4 transmitters at the same time.</t>
  </si>
  <si>
    <t>QCP-SK-4K-HDMI</t>
  </si>
  <si>
    <t>QuickCast Proo Starter Kit: 1 Transmitter and 1 Receiver bundle - Wireless HDMI mirroring. One Button image sharing with no software to install., 4K UHD native resolution, 1080p and WUXGA compatible, HDMI Transmitters (HDCP 1.4) with 6 hour battery life with LED power gauge (transmitter only), HDMI Receiver (HDCP 2.0), USB-C Charging port – charger not included</t>
  </si>
  <si>
    <t>S343</t>
  </si>
  <si>
    <t>SVGA</t>
  </si>
  <si>
    <t>3600 Lumens, 22,000:1 Contrast, TR: 1.94 – 2.15, 1.1x Zoom, Full 3D, 1 x HDMI v1.4a, 1 x VGA, 1 x composite, 1 x audio-in, 1 x USB-A (5v / 1.0 amp) 1 x VGA Out (Support VGA loops through to monitor) (Monitor Out), Audio Out 3.5mm, 29dB quiet, IR remote, 6.7 lbs.  Warranty:  1-Year parts and labor limited warranty on the projector, 90 days lamp warranty</t>
  </si>
  <si>
    <t>S365</t>
  </si>
  <si>
    <t>SVGA, 3600 Lumens, 22,000:1 Contrast, throw ratio 1.95 - 2.15 (±5%), Full 3D, 2xHDMI (with MHL), VGA-in, VGA-out, composite video, audio-in (3.5mm), audio-out (3.5mm), RJ-45, 1x USB (for optional Wi-Fi adapter), 1x USB (USB reader and USB power), USB-B mini (service), 12V trigger (3.5mm), RS-232C, 29dB quiet, IR remote, 5.51 lbs.  Warranty:  1-Year parts and labor limited warranty on the projector, 90 days lamp warranty</t>
  </si>
  <si>
    <t>Limited Availability
New Warranty Terms - 1 Year Projector/90 Day Lamp &amp; No Longer Express Warranty</t>
  </si>
  <si>
    <t>SI01</t>
  </si>
  <si>
    <t>USB 802.11 b/g/n/ac dual band Wireless Dongle for 65” - OP651RK+ / 75” - OP751RK+ / 86” - OP861RK+ (IFP). Bluetooth 4.0 compatible.</t>
  </si>
  <si>
    <t>Enhanced Wifi Dongle for all Optoma OP Series IFP.  Replaces WUSB2</t>
  </si>
  <si>
    <t>ST01</t>
  </si>
  <si>
    <t>Mobile Cart/Stand with easy installation, adjustment, and mobility for 65” - OP651RK / 75” - OP751RK / 86” - OP861RK (IFP)</t>
  </si>
  <si>
    <t>UHD50</t>
  </si>
  <si>
    <t>4K UHD</t>
  </si>
  <si>
    <t>4K UHD 2160p 3840x2160, 240W Lamp, 2400 ANSI Lumens, 500,000:1 Contrast, RGBRGB color wheel, HDR10, REC.2020, DCI-P3, UltraDetail, 1.3x Zoom Ratio, V lens shift (15%), 2xHDMI 2.0 (w/ HDCP 2.2, MHL 2.1 and Full 18Gbps), VGA-In, Audio-In (3.5mm), Audio-Out, SPDIF Out (Optical), USB 2.0 Port (Service), USB-A Power, RJ45, RS232C, 12V Trigger, 25dB quiet, 15000 hours lamp life, Full function backlit remote, 11.5 lbs.  Warranty:  1-Year parts and labor limited warranty on the projector, 90 days lamp warranty</t>
  </si>
  <si>
    <t>UHD51A</t>
  </si>
  <si>
    <t>UHD51A - 4K UHD 2160p 3840x2160, 240W Lamp, 2400 ANSI Lumens, 500,000:1 Contrast, Amazon Alexa Smart Home and Custom Skill Integration, HDCast Pro Wireless Display and Casting, PureMotion MEMC, RGBRGB color wheel, HDR10, DCI-P3, REC.2020 tone mapping, UltraDetail, 1.3x Zoom Ratio, V lens shift (15%), 2xHDMI 2.0 (w/ HDCP 2.2, MHL 2.1 and Full 18Gbps), VGA-In, Audio-In (3.5mm), Audio-Out, SPDIF Out (Optical), USB 2.0 Port (Service), USB-A Alexa Wi-Fi, USB-A 4K UHD Media Player, USB-A Wireless Display, USB-A Service, RJ45, RS232C, 12V Trigger, 25dB quiet, 15000 hours lamp life, Full function backlit remote, 11.75 lbs, Warranty: 2-year limited warranty, 90-days on lamp</t>
  </si>
  <si>
    <t>Limited Availability - No New Orders
Warranty Terms Change - Now 1 Year/90 day Warranty</t>
  </si>
  <si>
    <t>UHD51ALV</t>
  </si>
  <si>
    <t>UHD51A - 4K UHD 2160p 3840x2160, 240W Lamp, 3000 ANSI Lumens, 500,000:1 Contrast,Smart Home (Alexa and Google Home), HDCast Pro Wireless Display and Casting, PureMotion MEMC, RGBWRGBW color wheel, HDR10, DCI-P3, REC.2020 tone mapping, UltraDetail, 1.3x Zoom Ratio, V lens shift (15%), 2xHDMI 2.0 (w/ HDCP 2.2, MHL 2.1 and Full 18Gbps), VGA-In, Audio-In (3.5mm), Audio-Out, SPDIF Out (Optical), USB 2.0 Port (Service), USB-A Alexa Wi-Fi, USB-A 4K UHD Media Player, USB-A Wireless Display, USB-A Service, RJ45, RS232C, 12V Trigger, 25dB quiet, 15000 hours lamp life, Full function backlit remote, 11.75 lbs.  Warranty:  1-Year parts and labor limited warranty on the projector, 90 days lamp warranty</t>
  </si>
  <si>
    <t xml:space="preserve">
Warranty Terms Change - Now 1 Year/90 day Warranty</t>
  </si>
  <si>
    <t>UHD52ALV</t>
  </si>
  <si>
    <t>4K UHD 3840x2160, 3500lm, contrast, 500,000:1, Smart Home (Alexa, Google Action, IFTTT), Blu-ray 3D support, APK Installer, HDR10/HLG (HDR), DCI-P3, REC.2020 tone mapping, UltraDetail, 1.3x Zoom Ratio, V lens shift (15%), 2xHDMI 2.0 (w/ HDCP 2.2, MHL 2.1 and Full 18Gbps), VGA-In, Audio-In (3.5mm), Audio-Out, SPDIF Out (Optical), USB 2.0 Port (Service), USB-A Alexa Wi-Fi, USB-A 4K UHD Media Player, USB-A Wireless Display, USB-A Service, RJ45, RS232C, 12V Trigger, 25dB quiet, 15000 hours lamp life, Full function backlit remote, 11.75 lbs.  Warranty:  1-Year parts and labor limited warranty on the projector, 90 days lamp warranty</t>
  </si>
  <si>
    <t>UHD60</t>
  </si>
  <si>
    <t>4K UHD 2160p 3840x2160, 240W Lamp, 3000 ANSI Lumens, 1,000,000:1 Contrast, HDR10 Compatible, REC.2020, DCI-P3, UltraDetail, 1.6x Zoom Ratio, V lens shift (15%), 1x HDMI 1.4a, 1x HDMI 2.0 with HDCP 2.2, MHL 2.1, and Full 18Gbps, 1x VGA, 1x Audio-In, 1x Audio-Out, 1x Optical Out (Toslink), 1x RJ-45, 1x 12V Triggers, USB-A (Power), USB-A (Service), RS-232, Full function backlit remote, 16 lbs.   Warranty:  1-Year parts and labor limited warranty on the projector, 90 days lamp warranty</t>
  </si>
  <si>
    <t>New Pricing
Warranty Terms Change - Now 1 Year/90 day Warranty</t>
  </si>
  <si>
    <t>UHD65</t>
  </si>
  <si>
    <t>4K UHD 2160p 3840x2160, 240W Lamp, 2200 ANSI Lumens, 1,200,000:1 Contrast, RGBRGB Colorwheel, HDR10 Compatible, REC.2020, DCI-P3, PureEngine w/ PureMotion, UltraDetail 1.6x Zoom Ratio, V lens shift (15%), 1x HDMI 1.4a, 1x HDMI 2.0 with HDCP 2.2, MHL 2.1, and Full 18Gbps, 1x VGA,1x  Audio-In, 1x Audio-Out, 1x Optical Out (Toslink), 1x RJ-45, 1x 12V Triggers, USB-A (Power), USB-A (Service), RS-232,), Full function backlit remote, 16 lbs. Warranty:  1-Year parts and labor limited warranty on the projector, 90 days lamp warranty</t>
  </si>
  <si>
    <t>New Pricing
OPTOMA AUTHORIZATION REQUIRED.  NO EDI FEEDS UNLESS AUTHORIZED
Warranty Terms Change - Now 1 Year/90 day Warranty</t>
  </si>
  <si>
    <t>UHDCAST PRO</t>
  </si>
  <si>
    <t>4K30 support, Dual Displays, Windows, Mac, iOS and Android Wireless Display, Casting Video - Audio - Images, 4-Way Split Screen, 64 users, Conference/Moderator</t>
  </si>
  <si>
    <t>UHL55</t>
  </si>
  <si>
    <t>4K UHD 2160p 3840x2160, RGBB LED, 1500 ANSI Lumens, 250,000:1 Contrast, HDR10, REC.2020, DCI-P3, Smart Home (Alexa/Google Home), Smart TV Apps (Netflix, YouTube, Firefox), Auto-Focus, Auto-Keystone, Bluetooth Remote, 2xHDMI 2.0 (w/ HDCP 2.2, MHL 2.1 and Full 18Gbps), Audio-Out, SPDIF Out (Optical), USB 2.0 Port (Power), USB 3.0 Port (4K Media Player), RJ45, 28dB quiet, 30000 ECO hours light source life, 8.7 lbs.  Warranty:  2-year or 20,000 hour light source warranty (whichever comes first), 2-year limited parts and labor warranty</t>
  </si>
  <si>
    <t>2-year or 20,000 hour light source warranty (whichever comes first), 2-year limited parts and labor warranty</t>
  </si>
  <si>
    <t>UHZ65</t>
  </si>
  <si>
    <t>4K UHD 2160p 3840x2160, Laser Phosphor, 3000 ANSI Lumens, 2,000,000:1 Contrast, Dynamic Black Dimming, HDR10, REC.2020, DCI-P3, PureEngine w/ PureMotion, UltraDetail 1.6x Zoom Ratio, V lens shift (15%), 1x HDMI 1.4a, 1x HDMI 2.0 with HDCP 2.2, MHL 2.1, and Full 18Gbps, 1x VGA,1x  Audio-In, 1x Audio-Out, 1x Optical Out (Toslink), 1x RJ-45, 1x 12V Triggers, USB-A (Power), USB-A (Service), RS-232,), Full function backlit remote, 20.5 lbs.   Warranty:  5-year or 12,000 hour light source warranty (whichever comes first), 2-Year parts and labor limited warranty on the projector.</t>
  </si>
  <si>
    <t>5-year or 12,000 hour light source warranty (whichever comes first), 2-Year parts and labor limited warranty on the projector.</t>
  </si>
  <si>
    <t>W318ST</t>
  </si>
  <si>
    <t>3500lm, WXGA, 20000:1, 0.52TR, 2xHDMI, VGA-In, VGA-Out, Composite, S-Video, Audio-In, Audio-Out, USB Power, 10W Audio, 10,000 hrs, 28dB.  Warranty:  1-Year parts and labor limited warranty on the projector, 90 days lamp warranty</t>
  </si>
  <si>
    <t>New Pricing
New Warranty Terms - 2 Year Projector/90 Day Lamp &amp; No Express Warranty</t>
  </si>
  <si>
    <t>W319UST</t>
  </si>
  <si>
    <t>WXGA, 3300 ANSI Lumens, 18,000:1 contrast, 10.5 lbs, 0.27 ultra short throw, Full 3D, HDMI v1.4a, 16W Audio Warranty: 3-year Optoma Express Replacement, 1 Year lamp warranty</t>
  </si>
  <si>
    <t>Limited Availability - No New Orders Accepted
Warranty Terms Change - No Longer Express Warranty</t>
  </si>
  <si>
    <t>W330UST</t>
  </si>
  <si>
    <t>WXGA, 3600 ANSI Lumens, 20,000:1 contrast, 8.7 lbs, 0.27 ultra-short throw, Full 3D, HDMI v1.4a, 16W Audio, PC Free USB, Wireless Display, USB Display.  Warranty:  3-Year parts and labor limited warranty on the projector, 1-year lamp warranty or 1000 hours (whichever comes first)</t>
  </si>
  <si>
    <t>W335</t>
  </si>
  <si>
    <t>WXGA, 3800 Lumens, 22,000:1 Contrast, TR: 1.55-2.16:, 1.1x Zoom, Full 3D, 1 x HDMI v1.4a, 1 x VGA, 1 x composite, 1 x audio-in, 1 x USB-A (5v / 1.0 amp) 1 x VGA Out (Support VGA loops through to monitor) (Monitor Out), Audio Out 3.5mm, 29dB quiet, IR remote, 6.7 lbs.   Warranty:  1-Year parts and labor limited warranty on the projector, 90 days lamp warranty</t>
  </si>
  <si>
    <t>W365</t>
  </si>
  <si>
    <t>WXGA, 3600 Lumens, 22,000:1 Contrast, throw ratio 1.56 - 1.71 (±5%), Full 3D, sRGB, 2xHDMI (with MHL), VGA-in, VGA-out, composite video, audio-in (3.5mm), audio-out (3.5mm), RJ-45, 1x USB (for optional Wi-Fi adapter), 1x USB (USB reader and USB power), USB-B mini (service), 12V trigger (3.5mm), RS-232C, 29dB quiet, IR remote, 5.51 lbs.  Warranty:  1-Year parts and labor limited warranty on the projector, 90 days lamp warranty</t>
  </si>
  <si>
    <t>W400+</t>
  </si>
  <si>
    <t>WXGA (1280x800), 4000 lumens, 22,000:1 Contrast, TR: 1.19 – 1.54:1, Full 3D, 1.3x zoom, 2x HDMI 1.4a (1 HDMI/MHL enabled), 2x VGA in, 1x VGA out, Powered USB 5V - 1.5A, Composite, S-Video, 2x Audio in, Audio out, RJ45, RS-232, Warranty:  1-Year parts and labor limited warranty on the projector, 90 days lamp warranty</t>
  </si>
  <si>
    <t>New Pricing
Limited Availability - No New Orders Accepted
New Warranty Terms - 1 Year Projector/90 Day Lamp &amp; No Longer Express Warranty</t>
  </si>
  <si>
    <t>W412</t>
  </si>
  <si>
    <t>WXGA 1280x800, 245W Lamp, 4,400 Lumen 50,000:1 contrast. TR 1.54-1.72:1, 1x HDMI 2.0, 1x HDMI 1.4a, 1x VGA, 1x audio in, 1x USB-A, 1x VGA out, 1x audio out and 1x RS-232.  Warranty:  1-Year parts and labor limited warranty on the projector, 90 days lamp warranty</t>
  </si>
  <si>
    <t>W416</t>
  </si>
  <si>
    <t>WXGA (1280x800), 4500 lumens, 20,000:1 Contrast, V lens shift, Full 3D, 1.6x zoom ratio, sRGB, 2x HDMI 1.4a (1 HDMI/MHL enabled), 1x VGA in, 1x VGA out, Powered USB 5V - 1.5A, USB Type B Mouse, Composite, 2x Audio in, Audio out, RJ45, RS-232.Warranty:  2-Year parts and labor limited warranty on the projector, 90 days lamp warranty</t>
  </si>
  <si>
    <t>Limited Availability - Check Availability Before Ordering
New Warranty Terms - 2 year projector &amp; No Longer Express Warranty</t>
  </si>
  <si>
    <t>W460</t>
  </si>
  <si>
    <t>WXGA (1280x800), 4600 ANSI Lumens, 20,000:1, TR: 1.28 - 1.53:1, Contrast, Full 3D, 1.2x zoom, 4500 Hour Lamp Life, 2xHDMI (with MHL), VGA-in, VGA-out, audio-in (3.5mm), audio-out (3.5mm), RJ-45, 1x USB (Wi-Fi dongle), 1x USB (USB reader and USB power), USB-B Mini (service), 12V trigger (3.5mm), PC Free USB Photo and Document Viewer, Screen Mirror, Media Casting, USB Display, WUSB - USB WiFi Adapter, RS-232C, 6.75lbs, 10W Mono Speaker.Warranty:  2-Year parts and labor limited warranty on the projector, 90 days lamp warranty</t>
  </si>
  <si>
    <t>Limited Availability - No New Orders Accepted
New Warranty Terms - 2 year projector &amp; No Longer Express Warranty</t>
  </si>
  <si>
    <t>W512</t>
  </si>
  <si>
    <t>WXGA 1280x800, 5500 ANSI Lumens, 15,000:1 contrast, 4 corner correction, USB Display, built in wireless for screen mirroring and 4-way split screen presentation, FullHD 1080p, connectivity with iOS, Android, Mac and PC devices, playback music and video, view images, share: PowerPoint Presentations, Word Docs, Excel Spreadsheets and PDF files, 2x HDMI, 1x VGA, 1x composite, 1x S-Video, 1x audio (3.5mm), 1x VGA, 1x USB (Wi-Fi adapter), 1x USB (USB display, service), audio out (3.5mm), RS232C, wired remote in, 3D Sync out, RJ45, 12V trigger, 2x10W Audio, Vertical Lens Shift, H and V Keystone, 10.2 lbs, 30db quiet.  Warranty:  2-Year parts and labor limited warranty on the projector, 90 days lamp warranty</t>
  </si>
  <si>
    <t>W515</t>
  </si>
  <si>
    <t>WXGA (1280x800), 6000 ANSI Lumens, 10.000:1 contrast, 1.8X Zoom, H and V Lens shift, H and V Keystone, 4 Corner adjustment,  Display port, HDMI (MHL), VGA In/Out, Wired remote, 13lbs.  Warranty:  3-Year parts and labor limited warranty on the projector, 1-year lamp warranty or 1000 hours (whichever comes first)</t>
  </si>
  <si>
    <t xml:space="preserve">Warranty Terms Change - No Longer Express Warranty
ProScene Authorization No Longer Requred. </t>
  </si>
  <si>
    <t>W515T</t>
  </si>
  <si>
    <t>WXGA (1280x800), 6000 ANSI Lumens, 10.000:1 contrast, 1.8X Zoom, H and V Lens shift, H and V Keystone, 4 Corner adjustment, HDBaseT, Display port, HDMI (MHL), VGA In/Out, Wired remote, 13lbs.  Warranty:  3-Year parts and labor limited warranty on the projector, 1-year lamp warranty or 1000 hours (whichever comes first)</t>
  </si>
  <si>
    <t>WU334</t>
  </si>
  <si>
    <t>WUXGA 1920x1200, 3600 ANSI Lumens, Full 3D 1080p, 20000:1 Contrast, 1.47 - 1.62:1 throw ratio, 1.1x Zoom, 2xHDMI (with MHL), VGA-in, composite, audio-in (3.5mm), audio-out (3.5mm), USB power, RS-232C, 15000 Hour Lamp Life, 6.75lbs, 10W Mono Speaker.  Warranty:  1-Year parts and labor limited warranty on the projector, 90 days lamp warranty</t>
  </si>
  <si>
    <t>New Price</t>
  </si>
  <si>
    <t>WU336</t>
  </si>
  <si>
    <t>WUXGA 1920x1200, 3400 ANSI Lumens, Full 3D 1080p, 20000:1 Contrast, 1.58 - 2.06:1 throw ratio, 2xHDMI (with MHL), VGA-in, composite, audio-in (3.5mm), audio-out (3.5mm), USB power, RJ-45, RS-232C, 1.3x zoom, 15000 Hour Lamp Life, 6.75lbs, 10W Mono Speaker, USB Power.  Warranty:  1-Year parts and labor limited warranty on the projector, 90 days lamp warranty</t>
  </si>
  <si>
    <t>WU416</t>
  </si>
  <si>
    <t>WUXGA (1920x1200), 4200 lumens, 20,000:1 Contrast, 16:10 Aspect Ratio, V lens shift, Full 3D, 1.6x zoom, 2x HDMI 1.4a (1 HDMI/MHL enabled), 1x VGA in, 1x VGA out, Powered USB 5V - 1.5A, USB Type B Mouse, Composite, 2x Audio in, Audio out, RJ45, RS-232.   Warranty:  2-Year parts and labor limited warranty on the projector, 90 days lamp warranty</t>
  </si>
  <si>
    <t>WU465</t>
  </si>
  <si>
    <t>WUXGA (1920x1200), 4800 ANSI Lumens, 20,000:1, TR: 1.39 - 2.09:1, Contrast, Full 3D 1080p, 1.5x zoom, 4500 Hour Lamp Life, 2xHDMI (with MHL), VGA-in, VGA-out, audio-in (3.5mm), audio-out (3.5mm), RJ-45, 1x USB (Wi-Fi dongle), 1x USB (USB reader and USB power), USB-B Mini (service), 12V trigger (3.5mm), PC Free USB Photo and Document Viewer, Screen Mirror, Media Casting, USB Display, WUSB - USB WiFi Adapter, RS-232C, 6.75lbs, 10W Mono Speaker.  Warranty:  2-Year parts and labor limited warranty on the projector, 90 days lamp warranty</t>
  </si>
  <si>
    <t>WU515</t>
  </si>
  <si>
    <t>WUXGA (1920x1200), 6000 ANSI Lumens, 10.000:1 contrast, 1.8X Zoom, H and V Lens shift, H and V Keystone, 4 Corner adjustment,  Display port, HDMI (MHL), VGA In/Out, Wired remote, 13lbs.  Warranty:  3-Year parts and labor limited warranty on the projector, 1-year lamp warranty or 1000 hours (whichever comes first)</t>
  </si>
  <si>
    <t>WU515T</t>
  </si>
  <si>
    <t>WUXGA (1920x1200), 6000 ANSI Lumens, 10.000:1 contrast, 1.8X Zoom, H and V Lens shift, H and V Keystone, 4 Corner adjustment, HDBaseT, Display port, HDMI (MHL), VGA In/Out, Wired remote, 13lbs.  Warranty:  3-Year parts and labor limited warranty on the projector, 1-year lamp warranty or 1000 hours (whichever comes first)</t>
  </si>
  <si>
    <t>WU515TST</t>
  </si>
  <si>
    <t>WUXGA (1920x1200), 5500 ANSI Lumens, 10.000:1 contrast, Short throw lens 0.79:1 throw ratio, H and V Lens shift, H and V Keystone, 4 Corner adjustment, HDBaseT, Display port, HDMI (MHL), VGA In/Out, Wired remote, 14lbs.  Warranty:  3-Year parts and labor limited warranty on the projector, 1-year lamp warranty or 1000 hours (whichever comes first)</t>
  </si>
  <si>
    <t>WU615T</t>
  </si>
  <si>
    <t>WUXGA (1920x1200), 6500 ANSI Lumens, 10.000:1 contrast, 1.8X Zoom, H and V Lens shift, H and V Keystone, 4 Corner adjustment, HDBaseT, Display port, HDMI (MHL), VGA In/Out, 3D Sync out Wired remote, 360 degree projection 14lbs.  Warranty:  3-Year parts and labor limited warranty on the projector, 1-year lamp warranty or 1000 hours (whichever comes first)</t>
  </si>
  <si>
    <t>X318ST</t>
  </si>
  <si>
    <t>XGA</t>
  </si>
  <si>
    <t>3300lm, XGA, 20000:1, 0.62TR, 2xHDMI, VGA-In, VGA-Out, Composite, S-Video, Audio-In, Audio-Out, USB Power, 10W Audio, 10,000 hrs, 28dB.  Warranty:  1-Year parts and labor limited warranty on the projector, 90 days lamp warranty</t>
  </si>
  <si>
    <t>X343</t>
  </si>
  <si>
    <t>XGA, 3600 Lumens, 22,000:1 Contrast, TR: 1.94 – 2.15, 1.1x Zoom, Full 3D, 1 x HDMI v1.4a, 1 x VGA, 1 x composite, 1 x audio-in, 1 x USB-A (5v / 1.0 amp) 1 x VGA Out (Support VGA loops through to monitor) (Monitor Out), Audio Out 3.5mm, 29dB quiet, IR remote, 6.7 lbs.  Warranty:  1-Year parts and labor limited warranty on the projector, 90 days lamp warranty</t>
  </si>
  <si>
    <t>X365</t>
  </si>
  <si>
    <t>XGA, 3600 Lumens, 22,000:1 Contrast, throw ratio 1.95 - 2.15 (±5%), sRGB, Full 3D, 2xHDMI (with MHL), VGA-in, VGA-out, composite video, audio-in (3.5mm), audio-out (3.5mm), RJ-45, 1x USB (for optional Wi-Fi adapter), 1x USB (USB reader and USB power), USB-B mini (service), 12V trigger (3.5mm), RS-232C, 29dB quiet, IR remote, 5.51 lbs.  Warranty:  1-Year parts and labor limited warranty on the projector, 90 days lamp warranty</t>
  </si>
  <si>
    <t>Limited Availability - No New Orders Accepted
New Warranty Terms - 1 Year Projector/90 Day Lamp &amp; No Longer Express Warranty</t>
  </si>
  <si>
    <t>X412</t>
  </si>
  <si>
    <t>XGA 1024x768, 245W Lamp, 4,200 Lumen 50,000:1 contrast. TR 1.94-2.16:1, 2x HDMI 1.4a, 1x VGA, 1x audio in, 1x USB-A, 1x VGA out, 1x audio out and 1x RS-232.  Warranty:  1-Year parts and labor limited warranty on the projector, 90 days lamp warranty</t>
  </si>
  <si>
    <t>X416</t>
  </si>
  <si>
    <t>XGA (1024x768), 4300 lumens, 20,000:1 Contrast, V lens shift, Full 3D, 1.36x zoom ratio, sRGB, 2x HDMI 1.4a (1 HDMI/MHL enabled), 1x VGA in, 1x VGA out, Powered USB 5V - 1.5A, USB Type B Mouse, Composite, 2x Audio in, Audio out, RJ45, RS-232, Warranty:  2-Year parts and labor limited warranty on the projector, 90 days lamp warranty</t>
  </si>
  <si>
    <t>Limited Availability - Check Availability Before Ordering
New Warranty Terms - 2 Year Projector/90 Day Lamp &amp; No Longer Express Warranty</t>
  </si>
  <si>
    <t>X460</t>
  </si>
  <si>
    <t>XGA (1024x768), 4500 ANSI Lumens, 20,000:1, TR: 1.6- 1.92:1, Contrast, Full 3D, 1.2x zoom, 4500 Hour Lamp Life, 2xHDMI (with MHL), VGA-in, VGA-out, audio-in (3.5mm), audio-out (3.5mm), RJ-45, 1x USB (Wi-Fi dongle), 1x USB (USB reader and USB power), USB-B Mini (service), 12V trigger (3.5mm), PC Free USB Photo Player and Document Viewer, Screen Mirror, Media Casting, USB Display, WUSB - USB WiFi Adapter, RS-232C, 6.75lbs, 10W Mono Speaker.  Warranty:  2-Year parts and labor limited warranty on the projector, 90 days lamp warranty</t>
  </si>
  <si>
    <t>Limited Availability - No New Orders
Warranty Terms Change - No Longer Express Warranty</t>
  </si>
  <si>
    <t>X515</t>
  </si>
  <si>
    <t>XGA (1024x764), 6500 ANSI Lumens, 10.000:1 contrast, 1.8X Zoom, H and V Lens shift, H and V Keystone, 4 Corner adjutment,  Display port, HDMI (MHL), VGA In/Out, Wired remote, 13lbs.  Warranty:  3-Year parts and labor limited warranty on the projector, 1-year lamp warranty or 1000 hours (whichever comes first)</t>
  </si>
  <si>
    <t xml:space="preserve">Limited Availability - No New Orders
Warranty Terms Change - No Longer Express Warranty
ProScene Authorization No Longer Requred. </t>
  </si>
  <si>
    <t>X600</t>
  </si>
  <si>
    <t>XGA, 6000 ANSI Lumens, 10,000:1 Contrast, Full 3D, 2x HDMI 1.4a, DisplayPort, 2x VGA, VGA out, audio in, audio out, 3D sync port, Crestron RoomView, Extron, AMX, PJ-Llink, 8.2 lbs.  Warranty:  2-Year parts and labor limited warranty on the projector, 90 days lamp warranty</t>
  </si>
  <si>
    <t>ZH400UST</t>
  </si>
  <si>
    <t>1080p Full HD, 4000 Lumens laser, 100,000:1 contrast, 12.3 lbs, 0.25 ultra short throw, PC Free USB Media Player, USB Power, Full 3D, HDMI v1.4a, 10W Audio.  Warranty:  5-year or 12,000 hour light source warranty (whichever comes first), 3-year parts and labor limited warranty on the projector.</t>
  </si>
  <si>
    <t>5-year or 12,000 hour light source warranty (whichever comes first), 3-year parts and labor limited warranty on the projector.</t>
  </si>
  <si>
    <t>ZH403</t>
  </si>
  <si>
    <t>1080p, 4000 Lumen, 4K Input, Laser Light Source, 1x HDMI 2.0 (HDCP 2.2, MHL), 1x HDMI 1.4, 1x VGA, 1xAudio in (3.5mm), 1x USB-A (power, 5V, 1.5A), 1x micro USB (service), RJ-45, RS-232, 10W Speaker, 9.4lbs. Warranty:  5-year or 12,000 hour light source warranty (whichever comes first), 2-year parts and labor limited warranty on the projector.</t>
  </si>
  <si>
    <t>New Warranty Terms - 2 year projector &amp; No Longer Express Warranty</t>
  </si>
  <si>
    <t>ZH406</t>
  </si>
  <si>
    <t>1080p data projector White chassis  4500 Laser Lumens,  300,000:1  TR 1.4-2.24, 1.6x zoom, 1x HDMI 2.0 (HDCP 2.2, MHL), 1x HDMI 1.4, 1x VGA, 1x composite, 2x audio in (3.5mm), 1x mic in, 1x USB-A (power, 5V, 1.5A), 1x VGA out (VGA 1 only), 1x audio out, 1x 12v trigger, 1x 3D sync, 1x micro USB.  Warranty:  5-year or 12,000 hour light source warranty (whichever comes first), 2-year parts and labor limited warranty on the projector.</t>
  </si>
  <si>
    <t>New Price
New Warranty Terms - 2 year projector</t>
  </si>
  <si>
    <t>ZH406ST</t>
  </si>
  <si>
    <t>1080p short throw data projector White chassis  4200 Laser Lumens,  300,000:1  TR .50 1x HDMI 2.0 (HDCP 2.2, MHL), 1x HDMI 2.0 (HDCP 2.2, MHL), 1x HDMI 1.4, 1x VGA, 1x composite, 2x audio in (3.5mm), 1x mic in, 1x USB-A (power, 5V, 1.5A), 1x VGA out (VGA 1 only), 1x audio out, 1x 12v trigger, 1x 3D sync, 1x micro USB.  Warranty:  5-year or 12,000 hour light source warranty (whichever comes first), 2-year parts and labor limited warranty on the projector.</t>
  </si>
  <si>
    <t>ZH420UST-B</t>
  </si>
  <si>
    <t>1080p Full HD, 4000 Lumens laser, 100,000:1 contrast, 12.5 lbs, 0.25 ultra short throw, Built in warping and blending, USB Power, Full 3D, HDMI v1.4a, 10W Audio.  Warranty:  5-year or 12,000 hour light source warranty (whichever comes first), 3-year parts and labor limited warranty on the projector.</t>
  </si>
  <si>
    <t>ZH420UST-W</t>
  </si>
  <si>
    <t>ZH500T-B</t>
  </si>
  <si>
    <t xml:space="preserve">1080p, Black Chassis, Laser Light source, 5000 Lumens, 300,000:1 contrast (extreme black enabled), 1.6X Zoom, H and V Lens shift, H and V Keystone, 4 Corner adjustment, 2x HDMI (1 support MHL), VGA In/Out, HDBaseT, 23.6lbs. Warranty: 3 year or 20,000 hour light source warranty (whichever comes first), with 3-year Optoma Express advance exchange warranty on the projector </t>
  </si>
  <si>
    <t>Warranty Terms Changed - No Longer Express Warranty
Limited Availability - No New Orders Accepted
Optoma ProScene Authorization Required 
Promotional Offers only apply when purchased at standard published price (includes Gov/Ed purchases.)</t>
  </si>
  <si>
    <t>ZH500T-W</t>
  </si>
  <si>
    <t>1080p, White Chassis, Laser Light source, 5000 Lumens, 300,000:1 contrast (extreme black enabled), 1.6X Zoom, H and V Lens shift, H and V Keystone, 4 Corner adjustment, 2x HDMI (1 support MHL), VGA In/Out, HDBaseT, 23.6lbs. Warranty:  5-year or 12,000 hour light source warranty (whichever comes first), 3-year parts and labor limited warranty on the projector.</t>
  </si>
  <si>
    <t>ZH500UST</t>
  </si>
  <si>
    <t>1080p 1920x1080, ultra short throw, 5000 lumens, laser, 100,000:1 contrast, TR .25, 2x HDMI 1.4, 1x VGA, 1x Composite, 1xaudio in (3.5mm), ix audio in (RCA L/R), 1x mic in, 1x VGA out, 1X audio out, 1x RS232C, 1x RJ45, 1x USB ( PC reader,or Wifi Adapter ), 1x mini USB (service).  Warranty:  5-year or 12,000 hour light source warranty (whichever comes first), 3-year parts and labor limited warranty on the projector.</t>
  </si>
  <si>
    <t>ZH506T-B</t>
  </si>
  <si>
    <t>Full HD (1920 x 1080), Black Chassis,Laser Light source, 5000 Lumens   300,000:1 contrast. 2x HDMI,  HDBaseT, VGA in, Composite, VGA out, RJ-45, RS-232C, Mic In Aux in, Aux out 12.2 Lbs.    Warranty:  5-year or 12,000 hour light source warranty (whichever comes first), 3-year parts and labor limited warranty on the projector.</t>
  </si>
  <si>
    <t>Price Change
Warranty Terms Changed - No Longer Express Warranty
Optoma ProScene Authorization Required 
Promotional Offers only apply when purchased at standard published price (includes Gov/Ed purchases.)</t>
  </si>
  <si>
    <t>ZH506T-W</t>
  </si>
  <si>
    <t>Full HD (1920 x 1080), White Chassis, Laser Light source, 5000 Lumens   300,000:1 contrast. 2x HDMI,  HDBaseT, VGA in, Composite, VGA out, RJ-45, RS-232C, Mic In Aux in, Aux out 12.2 Lbs.  BS  Warranty: 3 year or 20,000 hour light source warranty (whichever comes first), with 3-year Optoma Express advance exchange warranty on the projector Warranty:  5-year or 12,000 hour light source warranty (whichever comes first), 3-year parts and labor limited warranty on the projector.</t>
  </si>
  <si>
    <t>ZH506-W</t>
  </si>
  <si>
    <t>Full HD (1920 x 1080), White Chassis, Laser Light source, 5000 Lumens   300,000:1 contrast. 2x HDMI,  VGA in, Composite, VGA out, RJ-45, RS-232C, Mic In Aux in, Aux out, 12.2 Lbs.  Warranty:  5-year or 12,000 hour light source warranty (whichever comes first), 3-year parts and labor limited warranty on the projector.</t>
  </si>
  <si>
    <t>ZH606-B</t>
  </si>
  <si>
    <t>1080p (1920x1080) Proscene 6,000 Laser Black Chassis, 1.2 ~ 1.9:1 Throw ratio 1x HDMI2.0 (HDCP 2.2), 1x HDMI 1.4a, 1x composite, 2x VGA in, 1x S video, 1x Audio in, 1x mic /audio in,  1x USB A(power), 1x 12v Trigger, 1x VGA out, 1x audio out., 1x RS-232c, 1x RJ-45, TR 0.80.  Warranty:  5-year or 12,000 hour light source warranty (whichever comes first), 3-year parts and labor limited warranty on the projector.</t>
  </si>
  <si>
    <t>Price Change
Optoma ProScene Authorization Required 
Promotional Offers only apply when purchased at standard published price (includes Gov/Ed purchases.)</t>
  </si>
  <si>
    <t>ZH606TST-W</t>
  </si>
  <si>
    <t>1080p  Proscene 6,000 Laser short throw  white Chassis, .79:1 Throw ratio 1x HDMI2.0 (HDCP 2.2), 1x HDMI 1.4a, 1X HDBASE T, 1x composite, 2x VGA in, 1x S video, 1x Audio in, 1x mic /audio in,  1x USB A(power), 1x 12v Trigger, 1x VGA out, 1x audio out., 1x RS-232c, 1x RJ-45.  Warranty:  5-year or 12,000 hour light source warranty (whichever comes first), 3-year parts and labor limited warranty on the projector.</t>
  </si>
  <si>
    <t>ZH606-W</t>
  </si>
  <si>
    <t>1080p (1920x1080p) Proscene 6,000 Laser White Chassis, 1.2 ~ 1.9:1 Throw ratio 1x HDMI2.0 (HDCP 2.2), 1x HDMI 1.4a, 1x composite, 2x VGA in, 1x S video, 1x Audio in, 1x mic /audio in,  1x USB A(power), 1x 12v Trigger, 1x VGA out, 1x audio out., 1x RS-232c, 1x RJ-45, TR 0.80.   Warranty:  5-year or 12,000 hour light source warranty (whichever comes first), 3-year parts and labor limited warranty on the projector.</t>
  </si>
  <si>
    <t>ZK1050</t>
  </si>
  <si>
    <t>4K UHD(3840 x2160), Black Chassis, MCL Light source,10,000 Lumens, 300,000:1 contrast.2x HDMI 2.0, 1x HDBaseT, 1x Displayport in,1x 3G-SDI in, 1x 3D sync,1x remote in, 1x HDMI 2.0 out, 1x 3G-SDI out, 1x 3D sync out, 1x wire Remote out, RJ45, RS232 , 12v trigger. 72.75LBS.  Warranty:  5-year or 12,000 hour light source warranty (whichever comes first), 3-year parts and labor limited warranty on the projector.   ORDER LENS SEPARATELY</t>
  </si>
  <si>
    <t>Price Change
Warranty Terms Changed - No Longer Express Warranty
Optoma ProScene Authorization Required 
Promotional Offers only apply when purchased at standard published price (includes Gov/Ed purchases.)  
Base model comes without lens</t>
  </si>
  <si>
    <t>ZK507-W</t>
  </si>
  <si>
    <t>4K UHD, 5000lm, 300,000:1, 1.39 - 2.22:1, 1.6z zoom, 1x HDMI 2.0 (HDCP 2.2, MHL), 1x HDMI 1.4, 1x VGA (D-sub1 5pin) (VGA or component), 1x audio in, 1x optical S/PDIF (2channel PCM), 1X audio out, 1x 12v trigger, 1x USB-A (power 5V/1.5a), 1xUSB-A (service), RJ-45, RS-232.  Warranty:  5-year or 12,000 hour light source warranty (whichever comes first), 3-year parts and labor limited warranty on the projector.</t>
  </si>
  <si>
    <t xml:space="preserve">Price Change
Warranty Terms Changed - No Longer Express Warranty
Optoma ProScene Authorization Required 
Promotional Offers only apply when purchased at standard published price (includes Gov/Ed purchases.)  </t>
  </si>
  <si>
    <t>ZK750</t>
  </si>
  <si>
    <t>4K UHD(3840 x2160), Black Chassis, MCL Light source, 7500 Lumens, 300,000:1 contrast.2x HDMI 2.0, 1x HDBaseT, 1x Displayport in, 1x 3G-SDI in, 1x 3D sync,1x remote in, 1x HDMI 2.0 out, 1x 3G-SDI out, 1x 3D sync out, 1x wire Remote out, RJ45, RS232 , 12v trigger. 72.75Lbs.  Warranty:  5-year or 12,000 hour light source warranty (whichever comes first), 3-year parts and labor limited warranty on the projector.   ORDER LENS SEPARATELY</t>
  </si>
  <si>
    <t>ZU1050</t>
  </si>
  <si>
    <t>WUXGA Phosphor Laser projector built in MCL (Multi Color Laser) and DuraCore technology, 10,000 Lumens, Black Chassis, 2,000,000:1 contrast (Extreme Black enabled), Power Focus &amp; Zoom, Power Vertical &amp; Horizontal Lens shift, Vertical and Horizontal Keystone, no lens on included, HDBaseT and 3GSDI, built in blending and warping. Warranty:  5-year or 12,000 hour light source warranty (whichever comes first), 3-year parts and labor limited warranty on the projector.   ORDER LENS SEPARATELY</t>
  </si>
  <si>
    <t>ZU406</t>
  </si>
  <si>
    <t>WUXGA, data projector White chassis  4500 Laser Lumens,  300,000:1  1.3x zoom, TR 1.43-2.29  1x HDMI 2.0 (HDCP 2.2, MHL), 1x HDMI 1.4, 1x VGA, 1x composite, 2x audio in (3.5mm), 1x mic in, 1x USB-A (power,_x000D_ 5V, 1.5A), 1x VGA out (VGA 1 only), 1x audio out, 1x 12v trigger, 1x 3D sync, 1x micro USB. Warranty:  5-year or 12,000 hour light source warranty (whichever comes first), 2-year parts and labor limited warranty on the projector.</t>
  </si>
  <si>
    <t>Warranty Terms Change - 2 year projector &amp; No longer Express Warranty</t>
  </si>
  <si>
    <t>ZU500T-B</t>
  </si>
  <si>
    <t>WUXGA (1920x1200), Black Chassis, Laser Light source, 5000 Lumens, 300,000:1 contrast (extreme black enabled), 1.6X Zoom, H and V Lens shift, H and V Keystone, 4 Corner adjustment, 2x HDMI (1 support MHL), VGA In/Out, HDBaseT, 23.6lbs.  Warranty:  5-year or 12,000 hour light source warranty (whichever comes first), 3-year parts and labor limited warranty on the projector.</t>
  </si>
  <si>
    <t>Warranty Terms Changed - No Longer Express Warranty
Limited Availability - Check Availabilty Before Ordering
Optoma ProScene Authorization Required 
Promotional Offers only apply when purchased at standard published price (includes Gov/Ed purchases.)</t>
  </si>
  <si>
    <t>ZU500TST-W</t>
  </si>
  <si>
    <t>WUXGA (1920x1200), Short Throw 0.79tr, White Chassis, Laser Light source, 5000 Lumens, 300,000:1 contrast (extreme black enabled), H and V Lens shift, H and V Keystone, 4 Corner adjustment, 2x HDMI (1 support MHL), VGA In/Out, HDBaseT, 23.6lbs.  Warranty:  5-year or 12,000 hour light source warranty (whichever comes first), 3-year parts and labor limited warranty on the projector.</t>
  </si>
  <si>
    <t>ZU500T-W</t>
  </si>
  <si>
    <t>WUXGA (1920x1200), White Chassis, Laser Light source, 5000 Lumens, 300,000:1 contrast (extreme black enabled), 1.6X Zoom, H and V Lens shift, H and V Keystone, 4 Corner adjustment, 2x HDMI (1 support MHL), VGA In/Out, HDBaseT, 23.6lbs.  Warranty:  5-year or 12,000 hour light source warranty (whichever comes first), 3-year parts and labor limited warranty on the projector.</t>
  </si>
  <si>
    <t>Warranty Terms Changed - No Longer Express Warranty
Limited Availability
Optoma ProScene Authorization Required 
Promotional Offers only apply when purchased at standard published price (includes Gov/Ed purchases.)</t>
  </si>
  <si>
    <t>ZU500UST</t>
  </si>
  <si>
    <t>WUXGA 1920x1200, ultra short throw, 5000 lumens, laser, 100,000:1 contrast, TR .25, 2x HDMI 1.4, 1x VGA, 1x Composite, 1xaudio in (3.5mm), ix audio in (RCA L/R), 1x mic in, 1x VGA out, 1X audio out, 1x RS232C, 1x RJ45, 1x USB ( PC reader,or Wifi Adapter ), 1x mini USB (service).   Warranty:  5-year or 12,000 hour light source warranty (whichever comes first), 3-year parts and labor limited warranty on the projector.</t>
  </si>
  <si>
    <t>ZU506T-B</t>
  </si>
  <si>
    <t>WUXGA (1920 x 1200), Black Chassis, Laser Light source, 5000 Lumens   300,000:1 contrast. 2x HDMI,  HDBase T, VGA in, Composite, VGA out, RJ-45, RS-232C, Mic In Aux in, Aux out, 12.2 LBS  Warranty:  5-year or 12,000 hour light source warranty (whichever comes first), 3-year parts and labor limited warranty on the projector.</t>
  </si>
  <si>
    <t>ZU506T-W</t>
  </si>
  <si>
    <t>WUXGA (1920 x 1200),  White Chassis, Laser Light source, 5000 Lumens   300,000:1 contrast. 2x HDMI,  HDBase T, VGA in, Composite, VGA out, RJ-45, RS-232C, Mic In Aux in, Aux out 12.2 Lbs.  Warranty:  5-year or 12,000 hour light source warranty (whichever comes first), 3-year parts and labor limited warranty on the projector.</t>
  </si>
  <si>
    <t>ZU506-W</t>
  </si>
  <si>
    <t>WUXGA (1920 x 1200),  White Chassis, Laser Light source, 5000 Lumens   300,000:1 contrast. 2x HDMI,  VGA in, Composite, VGA out, RJ-45, RS-232C, Mic In Aux in, Aux out    12.2 LBS.  Warranty:  5-year or 12,000 hour light source warranty (whichever comes first), 3-year parts and labor limited warranty on the projector.</t>
  </si>
  <si>
    <t>ZU606T-B</t>
  </si>
  <si>
    <t>WUIXGA (1920x1200) Proscene 6,000 Laser Black Chassis, 1.2 ~ 1.9:1 Throw ratio 1x HDMI2.0 (HDCP 2.2), 1x HDMI 1.4a, 1X HDBASE T, 1x composite, 2x VGA in, 1x S video, 1x Audio in, 1x mic /audio in,  1x USB A(power), 1x 12v Trigger, 1x VGA out, 1x audio out., 1x RS-232c, 1x RJ-45, TR 0.80.   Warranty:  5-year or 12,000 hour light source warranty (whichever comes first), 3-year parts and labor limited warranty on the projector.</t>
  </si>
  <si>
    <t>ZU606TST-W</t>
  </si>
  <si>
    <t>WUIXGA (1920x1200) Proscene 6,000 Laser short throw  white Chassis, .79:1 Throw ratio 1x HDMI2.0 (HDCP 2.2), 1x HDMI 1.4a, 1X HDBASE T, 1x composite, 2x VGA in, 1x S video, 1x Audio in, 1x mic /audio in,  1x USB A(power), 1x 12v Trigger, 1x VGA out, 1x audio out., 1x RS-232c, 1x RJ-45.  Warranty:  5-year or 12,000 hour light source warranty (whichever comes first), 3-year parts and labor limited warranty on the projector.</t>
  </si>
  <si>
    <t>ZU606T-W</t>
  </si>
  <si>
    <t>WUIXGA (1920x1200) Proscene 6,000 Laser White Chassis, 1.2 ~ 1.9:1 Throw ratio 1x HDMI2.0 (HDCP 2.2), 1x HDMI 1.4a, 1X HDBASE T, 1x composite, 2x VGA in, 1x S video, 1x Audio in, 1x mic /audio in,  1x USB A(power), 1x 12v Trigger, 1x VGA out, 1x audio out., 1x RS-232c, 1x RJ-45, TR 0.80.   Warranty:  5-year or 12,000 hour light source warranty (whichever comes first), 3-year parts and labor limited warranty on the projector.</t>
  </si>
  <si>
    <t>ZU610T-B</t>
  </si>
  <si>
    <t>WUXGA (1920 x 1200), Black Chassis,Laser Light source, 6000 Lumens    300,000:1 contrast. 3x HDMI,  HDBaseT, VGA in, Composite, VGA out, RJ-45, RS-232C, Mic In, Aux in, Aux out.  Warranty:  5-year or 12,000 hour light source warranty (whichever comes first), 3-year parts and labor limited warranty on the projector.</t>
  </si>
  <si>
    <t>Limited Availability
Warranty Terms Changed - No Longer Express Warranty
Optoma ProScene Authorization Required 
Promotional Offers only apply when purchased at standard published price (includes Gov/Ed purchases.)</t>
  </si>
  <si>
    <t>ZU610T-W</t>
  </si>
  <si>
    <t>WUXGA (1920 x 1200), White Chassis,Laser Light source, 6000 Lumens    300,000:1 contrast. 3x HDMI,  HDBaseT, VGA in, Composite, VGA out, RJ-45, RS-232C, Mic In, Aux in, Aux out.  Warranty:  5-year or 12,000 hour light source warranty (whichever comes first), 3-year parts and labor limited warranty on the projector.</t>
  </si>
  <si>
    <t>Warranty Terms Changed - No Longer Express Warranty
Optoma ProScene Authorization Required 
Promotional Offers only apply when purchased at standard published price (includes Gov/Ed purchases.)</t>
  </si>
  <si>
    <t>ZU660</t>
  </si>
  <si>
    <t>WUXGA Phosphor Laser projector with DuraCore technology, 6,000 ANSI Lumens, Black Chassis, 2,000,000:1 contrast (Extreme Black enabled), Power Focus, Zoom and Vertical &amp; Horizontal Lens shift, lens position memory, Vertical and Horizontal Keystone with 4 corner correction and HSG adjustment for color matching, no lens on base model, HDBaseT and full 3D support.  Warranty:  5-year or 12,000 hour light source warranty (whichever comes first), 3-year parts and labor limited warranty on the projector.   ORDER LENS SEPARATELY</t>
  </si>
  <si>
    <t>ZU750</t>
  </si>
  <si>
    <t>WUXGA Phosphor Laser projector, 7500 Lumens, Black Chassis, 2,000,000:1 contrast (Extreme Black enabled), Power Focus &amp; Zoom, Power Vertical &amp; Horiztonal Lens shift, Vertical and Horizontal Keystone, Four Corner Correction, no lens on base model, HDBaseT, built in blending and warping, 2 x HDMI-in (version1.4), DVI-D, VGA, HDBaseT, 3D sync in, VGA-out (supports VGA pass through to monitor) (monitor out), 3D sync out, 3D sync in, RS-232C (D-sub 9 pin) (PC Control), wired remote in (3.5mm phone jack), RJ45 (LAN), USB type A (5V, 0.5A).  Warranty:  5-year or 12,000 hour light source warranty (whichever comes first), 3-year parts and labor limited warranty on the projector.   ORDER LENS SEPARATELY</t>
  </si>
  <si>
    <t>ZU850</t>
  </si>
  <si>
    <t>WUXGA Phosphor Laser projector built in MCL (Multi Color Laser) and DuraCore technology, 8,000 Lumens, Black Chassis, 2,000,000:1 contrast (Extreme Black enabled), Power Focus &amp; Zoom, Power Vertical &amp; Horiztonal Lens shift, Vertical and Horizontal Keystone, no lens on base model, HDBaseT and 3GSDI, built in blending and warping.Warranty:  5-year or 12,000 hour light source warranty (whichever comes first), 3-year parts and labor limited warranty on the projector.   ORDER LENS SEPARATELY</t>
  </si>
  <si>
    <t>Limited Availability
Warranty Terms Changed - No Longer Express Warranty
Optoma ProScene Authorization Required 
Promotional Offers only apply when purchased at standard published price (includes Gov/Ed purchases.)  
Base model comes without lens</t>
  </si>
  <si>
    <t>ZW300UST</t>
  </si>
  <si>
    <t>WXGA, 3200 Lumens laser, 22,000:1 contrast, 12.3 lbs, 0.27 ultra short throw, PC Free USB Media and Presentation Player, Full 3D, 2xHDMI/MHL v1.4a, VGA-In, VGA-Out, 2xAudio-In, Audio-Out, Mic-In, USB-A Power, USB-B (service), RJ-45 10W Audio.  Warranty:  5-year or 12,000 hour light source warranty (whichever comes first), 3-year parts and labor limited warranty on the projector.</t>
  </si>
  <si>
    <t>Limited Availability
Warranty Terms Change - No Longer Express Warranty</t>
  </si>
  <si>
    <t>ZW300USTI</t>
  </si>
  <si>
    <t>WXGA, 3200 Lumens laser, 22,000:1 contrast, 12.3 lbs, 0.27 ultra short throw,TouchBEAM Interactive Laser Curtain, 2 Stylus Pens, PC Free USB Media and Presentation Player, Full 3D, 2xHDMI/MHL v1.4a, VGA-In, VGA-Out, 2xAudio-In, Audio-Out, Mic-In, USB-A Power, USB-B (service), RJ-45 10W Audio.  Warranty:  5-year or 12,000 hour light source warranty (whichever comes first), 3-year parts and labor limited warranty on the projector.</t>
  </si>
  <si>
    <t>New Pricing
Limited Availability
Warranty Terms Change - No Longer Express Warranty</t>
  </si>
  <si>
    <t>ZW403</t>
  </si>
  <si>
    <t>WXGA, 4500 Lumen, 4K Input, Laser Light Source, 1x HDMI 2.0 (HDCP 2.2, MHL), 1x HDMI 1.4, 1x VGA, 1xAudio in (3.5mm), 1x USB-A (power, 5V, 1.5A), 1x micro USB (service), RJ-45, RS-232, 10W Speaker, 9.4lbs.  Warranty:  5-year or 12,000 hour light source warranty (whichever comes first), 2-year parts and labor limited warranty on the projector.</t>
  </si>
  <si>
    <t>ZW500T-W</t>
  </si>
  <si>
    <t>WXGA (1280x800), White Chassis, Laser Light source, 5000 Lumens, 300,000:1 contrast (extreme black enabled), 1.6X Zoom, H and V Lens shift, H and V Keystone, 4 Corner adjustment, 2x HDMI (1 support MHL), VGA In/Out, HDBaseT, 23.6lbs. Warranty:  5-year or 12,000 hour light source warranty (whichever comes first), 3-year parts and labor limited warranty on the projector.</t>
  </si>
  <si>
    <t>Warranty Terms Change - No Longer Express Warranty
Limited Availability - No New Orders
Optoma ProScene Authorization Required 
Promotional Offers only apply when purchased at standard published price (includes Gov/Ed purchases.)</t>
  </si>
  <si>
    <t>ZW502</t>
  </si>
  <si>
    <t>WXGA, data projector White chassis 5000 Laser Lumens,  300,000:1, 1.6x zoom,  TR 1.47-2.35:1  1x HDMI 2.0 (HDCP 2.2, MHL), 1x HDMI 1.4, 1x VGA, 1x composite, 2x audio in (3.5mm), 1x mic in, 1x USB-A (power, 5V, 1.5A), 1x VGA out (VGA 1 only), 1x audio out, 1x 12v trigger, 1x 3D sync, 1x micro USB.  Warranty:  5-year or 12,000 hour light source warranty (whichever comes first), 2-year parts and labor limited warranty on the projector.</t>
  </si>
  <si>
    <t>ZW506-W</t>
  </si>
  <si>
    <t>WXGA (1280x800), White Chassis, Laser Light source, 5200 Lumens  300,000:1 contrast.2x HDMI, VGA in, Composite, VGA out, RJ-45, RS-232C, Mic In Aux in, Aux out 12.2 LBS  Warranty:  5-year or 12,000 hour light source warranty (whichever comes first), 3-year parts and labor limited warranty on the projector.</t>
  </si>
  <si>
    <t>* SPIF claims are due within 30 days of month close.  Optoma reserves the right to deny claims received after the deadlin</t>
  </si>
  <si>
    <t>** Instant reseller rebates are claimed based on sell-through records.  Instant rebate or Sell Thru Rebate must be claimed monthly within 30 days of month close.</t>
  </si>
  <si>
    <t>Optoma resellers can only claim SPIFs for product purchased from Optoma authorized distributors</t>
  </si>
  <si>
    <t>Instant rebates, spifs, and promotions do not apply to Demo pricing</t>
  </si>
  <si>
    <t>Not responsible for typographical errors, prices subject to change without notice</t>
  </si>
  <si>
    <t>Optoma Gov/Ed Discount, SPIFs and Reseller Instant Rebates are excluded on special bid pricing</t>
  </si>
  <si>
    <t>Optoma GovEd and Reseller Instant Rebates are not stackable</t>
  </si>
  <si>
    <t xml:space="preserve">
SKU ships with Mounting Bracket</t>
  </si>
  <si>
    <t xml:space="preserve">Price Change
Warranty Terms Changed - No Longer Express Warranty
Optoma ProScene Authorization Required 
</t>
  </si>
  <si>
    <t>US PROAV DEALERS</t>
  </si>
  <si>
    <t>Pricing Effective December 1, 2019</t>
  </si>
  <si>
    <t>Dims</t>
  </si>
  <si>
    <t>Link</t>
  </si>
  <si>
    <t>URL</t>
  </si>
  <si>
    <t>Product Wt</t>
  </si>
  <si>
    <t>Product Dims</t>
  </si>
  <si>
    <t>4K100TX</t>
  </si>
  <si>
    <t>HDBaseT Accessory</t>
  </si>
  <si>
    <t>6.39" x 5.5" x 2.3"</t>
  </si>
  <si>
    <t>4K100TX PDF</t>
  </si>
  <si>
    <t>https://www.optoma.com/us/wp-content/uploads/sites/24/2018/03/Optoma_4K100TX_Datasheet.pdf</t>
  </si>
  <si>
    <t>EOL</t>
  </si>
  <si>
    <t>BC-MJAVXY0S</t>
  </si>
  <si>
    <t>4K500</t>
  </si>
  <si>
    <t>Projector - ProScene</t>
  </si>
  <si>
    <t>25.75”x27.5”x13.75”</t>
  </si>
  <si>
    <t>4K500 PDF</t>
  </si>
  <si>
    <t>https://www.optoma.com/us/wp-content/uploads/sites/24/2018/03/4K500-Datasheet.pdf</t>
  </si>
  <si>
    <t>1.35 - 2.63</t>
  </si>
  <si>
    <t>BR-5080C</t>
  </si>
  <si>
    <t>4K550 PDF</t>
  </si>
  <si>
    <t>https://www.optoma.com/us/wp-content/uploads/sites/24/2018/09/4K550_Datasheet-2.pdf</t>
  </si>
  <si>
    <t>1.39-2.22</t>
  </si>
  <si>
    <t>Current</t>
  </si>
  <si>
    <t>BR-7001N</t>
  </si>
  <si>
    <t>20.25” x 14.5” x 8”</t>
  </si>
  <si>
    <t>4K550ST PDF</t>
  </si>
  <si>
    <t>https://www.optoma.com/us/wp-content/uploads/sites/24/2018/09/4K550ST_Datasheet.pdf</t>
  </si>
  <si>
    <t>Limited Avail</t>
  </si>
  <si>
    <t>BC300</t>
  </si>
  <si>
    <t>3D Accessory</t>
  </si>
  <si>
    <t>1.8″ x 1.3″ x 0.7″</t>
  </si>
  <si>
    <t>BC300 PDF</t>
  </si>
  <si>
    <t>https://www.optoma.com/us/product/bc300-2/</t>
  </si>
  <si>
    <t>BL-FP260C</t>
  </si>
  <si>
    <t>IFP - Accessory</t>
  </si>
  <si>
    <t>37.8" x 25.59" x 1.8"</t>
  </si>
  <si>
    <t>BI-PEN50 PDF</t>
  </si>
  <si>
    <t>https://www.optoma.com/us/?s=BI-PEN50</t>
  </si>
  <si>
    <t>BC-ML30PDX</t>
  </si>
  <si>
    <t>Video Processor</t>
  </si>
  <si>
    <t>BO-HMTCS PDF</t>
  </si>
  <si>
    <t>https://www.optoma.com/us/product/bo-hmtcs/</t>
  </si>
  <si>
    <t>BC-ML55PDX</t>
  </si>
  <si>
    <t>8.35" x 2" x 1"</t>
  </si>
  <si>
    <t>BR-3073N PDF</t>
  </si>
  <si>
    <t>https://www.optoma.com/us/?s=BR-3073N</t>
  </si>
  <si>
    <t>BL-FU240B</t>
  </si>
  <si>
    <t>Lens</t>
  </si>
  <si>
    <t>2.0 s</t>
  </si>
  <si>
    <t>7.25" x 10.25" x 7.25"</t>
  </si>
  <si>
    <t>BX-CAA01 PDF</t>
  </si>
  <si>
    <t>https://www.optoma.com/us/product/bx-caa01-2/</t>
  </si>
  <si>
    <t>0.95 ~ 1.22.</t>
  </si>
  <si>
    <t>BL-FU260A</t>
  </si>
  <si>
    <t>1.6 s</t>
  </si>
  <si>
    <t>BX-CAA02 PDF</t>
  </si>
  <si>
    <t>https://www.optoma.com/us/product/bx-caa02-2/</t>
  </si>
  <si>
    <t>1.28~1.61</t>
  </si>
  <si>
    <t>BL-FU365B</t>
  </si>
  <si>
    <t>2.4 s</t>
  </si>
  <si>
    <t>BX-CAA03 PDF</t>
  </si>
  <si>
    <t>https://www.optoma.com/us/product/bx-caa03-2/</t>
  </si>
  <si>
    <t>1.6~3.07</t>
  </si>
  <si>
    <t>BL-FU465A</t>
  </si>
  <si>
    <t>BX-CAA06 PDF</t>
  </si>
  <si>
    <t>https://www.optoma.com/us/product/bx-caa06/</t>
  </si>
  <si>
    <t xml:space="preserve">1.22 ~ 1.53 </t>
  </si>
  <si>
    <t>BR-1005N</t>
  </si>
  <si>
    <t>BX-CTA13 PDF</t>
  </si>
  <si>
    <t>https://www.optoma.com/us/product/bx-cta13-2/</t>
  </si>
  <si>
    <t>2.9 ~ 5.5</t>
  </si>
  <si>
    <t>BR-5011L</t>
  </si>
  <si>
    <t>BX=CTA15 PDF</t>
  </si>
  <si>
    <t>https://www.optoma.com/us/product/bx-cta15-2/</t>
  </si>
  <si>
    <t xml:space="preserve"> .75~.95</t>
  </si>
  <si>
    <t>BL-FU260B</t>
  </si>
  <si>
    <t>24 s.</t>
  </si>
  <si>
    <t>21.5" x 11" x 15.25"</t>
  </si>
  <si>
    <t>BX-CTA16 PDF</t>
  </si>
  <si>
    <t>https://www.optoma.com/us/product/bx-cta16/</t>
  </si>
  <si>
    <t>BL-FU260C</t>
  </si>
  <si>
    <t>15.7"x23.4"x15.4"</t>
  </si>
  <si>
    <t>BX-CTA18 PDF</t>
  </si>
  <si>
    <t>https://www.optoma.com/us/product/bx-cta18-2/</t>
  </si>
  <si>
    <t xml:space="preserve"> .84 ~ 1.02</t>
  </si>
  <si>
    <t>BL-FU280C</t>
  </si>
  <si>
    <t>BX-CTA19 PDF</t>
  </si>
  <si>
    <t>https://www.optoma.com/us/product/bx-cta19-2/</t>
  </si>
  <si>
    <t>1.02 ~ 1.36</t>
  </si>
  <si>
    <t>BL-FU310B</t>
  </si>
  <si>
    <t>BX-CTA20 PDF</t>
  </si>
  <si>
    <t>https://www.optoma.com/us/product/bx-cta20-2/</t>
  </si>
  <si>
    <t xml:space="preserve"> 1.70 ~ 2.12</t>
  </si>
  <si>
    <t>BL-FU310D</t>
  </si>
  <si>
    <t>BX-CTA21 PDF</t>
  </si>
  <si>
    <t>https://www.optoma.com/us/product/bx-cta21-2/</t>
  </si>
  <si>
    <t>2.12 ~ 2.83</t>
  </si>
  <si>
    <t>BL-FU330B</t>
  </si>
  <si>
    <t>BX-CTA22 PDF</t>
  </si>
  <si>
    <t>https://www.optoma.com/us/product/bx-cta22-2/</t>
  </si>
  <si>
    <t>2.83 ~ 5.66</t>
  </si>
  <si>
    <t>BL-FP280H</t>
  </si>
  <si>
    <t>BX-CTA23 PDF</t>
  </si>
  <si>
    <t>https://www.optoma.com/us/product/bx-cta23-2/</t>
  </si>
  <si>
    <t>5.66 ~ 10.18</t>
  </si>
  <si>
    <t>BC-PK33PDX</t>
  </si>
  <si>
    <t>6.10 x 8.42</t>
  </si>
  <si>
    <t>BX-CTA25.PDG</t>
  </si>
  <si>
    <t>https://www.optoma.com/us/product/bx-cta25/</t>
  </si>
  <si>
    <t>0.85 ~ 1.02</t>
  </si>
  <si>
    <t>New</t>
  </si>
  <si>
    <t>BC-PK33PNX</t>
  </si>
  <si>
    <t>4.03 x 7.74</t>
  </si>
  <si>
    <t>BX-CTA26.PDF</t>
  </si>
  <si>
    <t>https://www.optoma.com/us/product/bx-cta26/</t>
  </si>
  <si>
    <t>1.2 ~ 1.73</t>
  </si>
  <si>
    <t>BC-PK3AUSX</t>
  </si>
  <si>
    <t>6.10 x 8.44</t>
  </si>
  <si>
    <t>BX-CTADOME PDF</t>
  </si>
  <si>
    <t>https://www.optoma.com/us/product/bx-ctadome/</t>
  </si>
  <si>
    <t>Dome 360</t>
  </si>
  <si>
    <t>BC-PK3AUSY</t>
  </si>
  <si>
    <t>2.1 s</t>
  </si>
  <si>
    <t>9.5" x 6" x 6.25"</t>
  </si>
  <si>
    <t>BX-DL080 PDF</t>
  </si>
  <si>
    <t>https://www.optoma.com/us/product/bx-dl080-2/</t>
  </si>
  <si>
    <t>No New Orders</t>
  </si>
  <si>
    <t>BC-PK3AVGX</t>
  </si>
  <si>
    <t>BX-DL100 PDF</t>
  </si>
  <si>
    <t>https://www.optoma.com/us/product/bx-dl100-2/</t>
  </si>
  <si>
    <t>BC-PUPDYX00</t>
  </si>
  <si>
    <t>1.9 s</t>
  </si>
  <si>
    <t>BX-DL200 PDF</t>
  </si>
  <si>
    <t>https://www.optoma.com/us/product/bx-dl200-2/</t>
  </si>
  <si>
    <t>BC-PUPNXY02</t>
  </si>
  <si>
    <t>BX-DL300 PDF</t>
  </si>
  <si>
    <t>https://www.optoma.com/us/product/bx-dl300-2/</t>
  </si>
  <si>
    <t>BC-PUXX00</t>
  </si>
  <si>
    <t>BX-DL500 PDF</t>
  </si>
  <si>
    <t>https://www.optoma.com/us/product/bx-dl500-2/</t>
  </si>
  <si>
    <t>BC-RDRMYX02</t>
  </si>
  <si>
    <t>7 lbs</t>
  </si>
  <si>
    <t>15" x 12" x 12"</t>
  </si>
  <si>
    <t>BC-VGCRXY00</t>
  </si>
  <si>
    <t>BX-DLTZ1</t>
  </si>
  <si>
    <t>8 lbs</t>
  </si>
  <si>
    <t>BC-VGVGXX02</t>
  </si>
  <si>
    <t>BX-DLWT1</t>
  </si>
  <si>
    <t>6 lbs</t>
  </si>
  <si>
    <t>9 lbs</t>
  </si>
  <si>
    <t>BK-4021</t>
  </si>
  <si>
    <t>Cinemax P1</t>
  </si>
  <si>
    <t>Projector - 4K</t>
  </si>
  <si>
    <t>29” x 11” x 20”</t>
  </si>
  <si>
    <t>Cinemax P1.PDF</t>
  </si>
  <si>
    <t>https://www.optoma.com/us/wp-content/uploads/sites/24/2019/09/CinamaX-P1_Datasheet_V1.pdf</t>
  </si>
  <si>
    <t>22.5” x 7.75” x 17.75”</t>
  </si>
  <si>
    <t>CS200T PDF</t>
  </si>
  <si>
    <t>https://www.optoma.com/us/wp-content/uploads/sites/24/2018/08/CS200T_Datasheet.pdf</t>
  </si>
  <si>
    <t>90 days</t>
  </si>
  <si>
    <t>Projector - Short Throw</t>
  </si>
  <si>
    <t>15.6" x 10.9" x 6.1</t>
  </si>
  <si>
    <t>EH200ST PDF</t>
  </si>
  <si>
    <t>https://www.optoma.com/us/wp-content/uploads/sites/24/2017/11/EH200ST-DS-en-US.pdf</t>
  </si>
  <si>
    <t xml:space="preserve">BK-4023 </t>
  </si>
  <si>
    <t>EH320UST</t>
  </si>
  <si>
    <t>Projector - Ultra Short</t>
  </si>
  <si>
    <t>16.2" x 19.6" x 8.7"</t>
  </si>
  <si>
    <t>EH320UST PDF</t>
  </si>
  <si>
    <t>https://www.optoma.com/us/wp-content/uploads/sites/24/2017/11/EH320UST-DS-en-US-1.pdf</t>
  </si>
  <si>
    <t>BK-4032</t>
  </si>
  <si>
    <t>EH320USTI</t>
  </si>
  <si>
    <t>EH320USTi PDF</t>
  </si>
  <si>
    <t>https://www.optoma.com/us/wp-content/uploads/sites/24/2017/11/Optoma_EH320USTi_Datasheet.pdf</t>
  </si>
  <si>
    <t>BK-4033</t>
  </si>
  <si>
    <t>19" x 18" x 8.75"</t>
  </si>
  <si>
    <t>EH330UST PDF</t>
  </si>
  <si>
    <t>https://www.optoma.com/us/wp-content/uploads/sites/24/2018/06/EH330UST-Datasheet-1.pdf</t>
  </si>
  <si>
    <t>BK-4034</t>
  </si>
  <si>
    <t>Projector - Data</t>
  </si>
  <si>
    <t>15.5 x 13.25 x 6.75</t>
  </si>
  <si>
    <t>EH334 PDF</t>
  </si>
  <si>
    <t>https://www.optoma.com/us/wp-content/uploads/sites/24/2018/03/Optoma_EH334_Datasheet.pdf</t>
  </si>
  <si>
    <t>1.47 to 1.62</t>
  </si>
  <si>
    <t>BK-4036</t>
  </si>
  <si>
    <t>EH336 PDF</t>
  </si>
  <si>
    <t>https://www.optoma.com/us/wp-content/uploads/sites/24/2018/03/EH336-Datasheet.pdf</t>
  </si>
  <si>
    <t>1.58 to 2.06</t>
  </si>
  <si>
    <t>BK-ML30S</t>
  </si>
  <si>
    <t>15.5" x 6.0" x 11.0"</t>
  </si>
  <si>
    <t>EH400+ PDF</t>
  </si>
  <si>
    <t>https://www.optoma.com/us/wp-content/uploads/sites/24/2017/11/EH400plus_Optoma_Datasheet.pdf</t>
  </si>
  <si>
    <t>1.13 to 1.47</t>
  </si>
  <si>
    <t>BK-ML70S</t>
  </si>
  <si>
    <t>15.5 x 13.25 x 6.75"</t>
  </si>
  <si>
    <t>EH412.PDF</t>
  </si>
  <si>
    <t>https://www.optoma.com/us/wp-content/uploads/sites/24/2019/07/EH412-Datasheet.pdf</t>
  </si>
  <si>
    <t>1.58 – 2.06</t>
  </si>
  <si>
    <t>BK-PK33S</t>
  </si>
  <si>
    <t>EH412ST.PDF</t>
  </si>
  <si>
    <t>https://www.optoma.com/us/wp-content/uploads/sites/24/2019/07/EH412ST-Datasheet.pdf</t>
  </si>
  <si>
    <t>BL-FN465A</t>
  </si>
  <si>
    <t>796435 41 952 3</t>
  </si>
  <si>
    <t>EH415ST PDF</t>
  </si>
  <si>
    <t>https://www.optoma.com/us/wp-content/uploads/sites/24/2017/11/EH415ST-DS-en-US.pdf</t>
  </si>
  <si>
    <t>BL-FN465B</t>
  </si>
  <si>
    <t xml:space="preserve">EH416 PDF </t>
  </si>
  <si>
    <t>https://www.optoma.com/us/wp-content/uploads/sites/24/2017/11/EH416-DS-en-US.pdf</t>
  </si>
  <si>
    <t>1.4 to 2.24</t>
  </si>
  <si>
    <t>BL-FU330C</t>
  </si>
  <si>
    <t>EH460ST PDF</t>
  </si>
  <si>
    <t>https://www.optoma.com/us/wp-content/uploads/sites/24/2018/03/EH460ST-Datasheet.pdf</t>
  </si>
  <si>
    <t>BL-FU365A</t>
  </si>
  <si>
    <t>EH465 PDF</t>
  </si>
  <si>
    <t>https://www.optoma.com/us/wp-content/uploads/sites/24/2018/03/EH465-Datasheet.pdf</t>
  </si>
  <si>
    <t>1.39 to 2.09</t>
  </si>
  <si>
    <t>BR-1006N</t>
  </si>
  <si>
    <t>EH500</t>
  </si>
  <si>
    <t>18" x 15.75" x 7.8</t>
  </si>
  <si>
    <t>EH500 PDF</t>
  </si>
  <si>
    <t>https://www.optoma.com/us/wp-content/uploads/sites/24/2017/11/EH500-DS-en-US.pdf</t>
  </si>
  <si>
    <t>1.59 - 1.91</t>
  </si>
  <si>
    <t>BR-3001B</t>
  </si>
  <si>
    <t>16.9” x 7.1” x 13.4”</t>
  </si>
  <si>
    <t>EH503E PDF</t>
  </si>
  <si>
    <t>https://www.optoma.com/us/wp-content/uploads/sites/24/2018/05/Optoma_EH503e_Datasheet-1.pdf</t>
  </si>
  <si>
    <t>5 Optional lenses</t>
  </si>
  <si>
    <t>BR-3003B</t>
  </si>
  <si>
    <t>EH504WIFI</t>
  </si>
  <si>
    <t>19.5 x 15.5 x 7.2</t>
  </si>
  <si>
    <t>EH504Wifi PDF</t>
  </si>
  <si>
    <t>https://www.optoma.com/us/wp-content/uploads/sites/24/2017/11/EH504WIFI-DS-en-US.pdf</t>
  </si>
  <si>
    <t>1.41 to 2.24</t>
  </si>
  <si>
    <t>BR-3034N</t>
  </si>
  <si>
    <t>EH505E PDF</t>
  </si>
  <si>
    <t>https://www.optoma.com/us/wp-content/uploads/sites/24/2018/05/Optoma_EH505e_Datasheet-1.pdf</t>
  </si>
  <si>
    <t>BR-3035B</t>
  </si>
  <si>
    <t>EH512P PDF</t>
  </si>
  <si>
    <t>https://www.optoma.com/us/wp-content/uploads/sites/24/2018/08/EH512_Datasheet.pdf</t>
  </si>
  <si>
    <t>1.41 – 2.24</t>
  </si>
  <si>
    <t>BR-3039B</t>
  </si>
  <si>
    <t>18.5” x 19.29” x 9.05”</t>
  </si>
  <si>
    <t>EH515 PDF</t>
  </si>
  <si>
    <t>https://www.optoma.com/us/wp-content/uploads/sites/24/2017/12/EH515-DS-en-US.pdf</t>
  </si>
  <si>
    <t>1.26 to 2.16</t>
  </si>
  <si>
    <t>BR-3040B</t>
  </si>
  <si>
    <t>EH515T PDF</t>
  </si>
  <si>
    <t>https://www.optoma.com/us/wp-content/uploads/sites/24/2017/12/EH515T-DS-en-US.pdf</t>
  </si>
  <si>
    <t>BL-FP195A</t>
  </si>
  <si>
    <t>19.25 x 18.75 x 8.5</t>
  </si>
  <si>
    <t>EH515TST PDF</t>
  </si>
  <si>
    <t>https://www.optoma.com/us/wp-content/uploads/sites/24/2018/03/EH515TST-Datasheet.pdf</t>
  </si>
  <si>
    <t>BL-FP195B</t>
  </si>
  <si>
    <t>EH615T PDF</t>
  </si>
  <si>
    <t>https://www.optoma.com/us/wp-content/uploads/sites/24/2018/03/EH615T-Datasheet.pdf</t>
  </si>
  <si>
    <t>1.2 to 2.16</t>
  </si>
  <si>
    <t>BL-FP195C</t>
  </si>
  <si>
    <t>5.5″ x 1.5″ x 3.4″</t>
  </si>
  <si>
    <t>EVBMN PDF</t>
  </si>
  <si>
    <t>https://www.optoma.com/us/product/evbmn-m110/</t>
  </si>
  <si>
    <t>LED Display</t>
  </si>
  <si>
    <t>114" x 65.3" x 2.8"</t>
  </si>
  <si>
    <t>FHDQ130 PDF</t>
  </si>
  <si>
    <t>https://www.optoma.com/us/wp-content/uploads/sites/24/2019/06/FHDQ130_AOI_LED_panel_Datasheet.pdf</t>
  </si>
  <si>
    <t>Custom Order</t>
  </si>
  <si>
    <t>BL-FP220B</t>
  </si>
  <si>
    <t>17″ x 1.7″ x 7.8″</t>
  </si>
  <si>
    <t>GB200+ PDF</t>
  </si>
  <si>
    <t>https://www.optoma.com/us/product/gb-200-2/</t>
  </si>
  <si>
    <t>BL-FP230G</t>
  </si>
  <si>
    <t>Projector - Home Theater</t>
  </si>
  <si>
    <t>15.6" x 10.9" x 6.1"</t>
  </si>
  <si>
    <t>GT1080DARBEE PDF</t>
  </si>
  <si>
    <t>https://www.optoma.com/us/wp-content/uploads/sites/24/2017/11/GT1080Darbee-DS-en-US.pdf</t>
  </si>
  <si>
    <t>BL-FP230I</t>
  </si>
  <si>
    <t>15.5 x 13.25 x 6.76</t>
  </si>
  <si>
    <t>GT1080HDR.PDF</t>
  </si>
  <si>
    <t>https://www.optoma.com/us/wp-content/uploads/sites/24/2019/08/GT1080HDR_Datasheet-1.pdf</t>
  </si>
  <si>
    <t>BL-FP240B</t>
  </si>
  <si>
    <t>GT5500+</t>
  </si>
  <si>
    <t>19.4" x 8.4" x 15.5”</t>
  </si>
  <si>
    <t>GT5500+ PDF</t>
  </si>
  <si>
    <t>https://www.optoma.com/us/wp-content/uploads/sites/24/2017/12/GT5500-DS-en-US.pdf</t>
  </si>
  <si>
    <t>BL-FP240C</t>
  </si>
  <si>
    <t>19” x 18” x 8.75”</t>
  </si>
  <si>
    <t>GT5600 PDF</t>
  </si>
  <si>
    <t>https://www.optoma.com/us/wp-content/uploads/sites/24/2018/08/GT5600-Datasheet-2.pdf</t>
  </si>
  <si>
    <t>BL-FP240D</t>
  </si>
  <si>
    <t>HD143X PDF</t>
  </si>
  <si>
    <t>https://www.optoma.com/us/wp-content/uploads/sites/24/2018/03/Optoma_HD143X_Datasheet-2.pdf</t>
  </si>
  <si>
    <t>BL-FP240E</t>
  </si>
  <si>
    <t>15.6" x 10.9" x 6.2</t>
  </si>
  <si>
    <t>HD243X.PDF</t>
  </si>
  <si>
    <t>https://www.optoma.com/us/wp-content/uploads/sites/24/2019/04/HD243X_Datasheet.pdf</t>
  </si>
  <si>
    <t>1.47 ~ 1.62</t>
  </si>
  <si>
    <t>BL-FP240G</t>
  </si>
  <si>
    <t>HD27</t>
  </si>
  <si>
    <t>HD27 PDF</t>
  </si>
  <si>
    <t>https://www.optoma.com/us/wp-content/uploads/sites/24/2017/12/HD27-DS-en-US.pdf</t>
  </si>
  <si>
    <t>1.48 to 1.62</t>
  </si>
  <si>
    <t>BP-1003</t>
  </si>
  <si>
    <t>HD27E PDF</t>
  </si>
  <si>
    <t>https://www.optoma.com/us/wp-content/uploads/sites/24/2018/03/Optoma_HD27e_Datasheet-2.pdf</t>
  </si>
  <si>
    <t>BR-1004N</t>
  </si>
  <si>
    <t>HD27HDR PDF</t>
  </si>
  <si>
    <t>https://www.optoma.com/us/wp-content/uploads/sites/24/2018/08/HD27HDR-Datasheet-1.pdf</t>
  </si>
  <si>
    <t>1.48 – 1.62</t>
  </si>
  <si>
    <t>BR-3042B</t>
  </si>
  <si>
    <t>HD29DARBEE</t>
  </si>
  <si>
    <t>HD29DARBEE PDF</t>
  </si>
  <si>
    <t>https://www.optoma.com/us/wp-content/uploads/sites/24/2017/11/HD29Darbee-DS-en-US.pdf</t>
  </si>
  <si>
    <t>BR-3053B</t>
  </si>
  <si>
    <t>   9.7</t>
  </si>
  <si>
    <t>HD39DARBEE PDF</t>
  </si>
  <si>
    <t>https://www.optoma.com/us/wp-content/uploads/sites/24/2018/03/Optoma-HD39Darbee-Datasheet.pdf</t>
  </si>
  <si>
    <t>BR-3054N</t>
  </si>
  <si>
    <t>HD39HDR.PDF</t>
  </si>
  <si>
    <t>https://www.optoma.com/us/wp-content/uploads/sites/24/2019/08/HD39HDR_Datasheet-1.pdf</t>
  </si>
  <si>
    <t>1.12 - 1.47:</t>
  </si>
  <si>
    <t>BR-3055B</t>
  </si>
  <si>
    <t>Wireless Accessory</t>
  </si>
  <si>
    <t>3.25” x 1.25” x 5.25”</t>
  </si>
  <si>
    <t>HDCAST PDF</t>
  </si>
  <si>
    <t>https://www.optoma.com/us/wp-content/uploads/sites/24/2018/01/HDCastPro-M-en.pdf</t>
  </si>
  <si>
    <t>BR-3056N</t>
  </si>
  <si>
    <t>INTELLIGO-S1</t>
  </si>
  <si>
    <t>Projector - LED</t>
  </si>
  <si>
    <t>12” x 10” x 4”</t>
  </si>
  <si>
    <t>Intelligo-S1 PDF</t>
  </si>
  <si>
    <t>https://www.optoma.com/us/wp-content/uploads/sites/24/2018/03/IntelliGO-S1-Datasheet.pdf</t>
  </si>
  <si>
    <t>BR-3057L</t>
  </si>
  <si>
    <t>16.5” x 4.5” x 10”</t>
  </si>
  <si>
    <t>LH150 PDF</t>
  </si>
  <si>
    <t>https://www.optoma.com/us/wp-content/uploads/sites/24/2018/08/LH150_Datasheet-2.pdf</t>
  </si>
  <si>
    <t>1.2 ±5%</t>
  </si>
  <si>
    <t>BR-3058B</t>
  </si>
  <si>
    <t>11" x 3.7" x 10.7"</t>
  </si>
  <si>
    <t>LV130 PDF</t>
  </si>
  <si>
    <t>https://www.optoma.com/us/wp-content/uploads/sites/24/2018/08/LV130-Datasheet.pdf</t>
  </si>
  <si>
    <t>1.1 ±5%</t>
  </si>
  <si>
    <t>BR-3059N</t>
  </si>
  <si>
    <t>11" x 10.7" x 3.7"</t>
  </si>
  <si>
    <t>ML1050ST+ PDF</t>
  </si>
  <si>
    <t>https://www.optoma.com/us/wp-content/uploads/sites/24/2018/08/ML1050ST-Datasheet-2.pdf</t>
  </si>
  <si>
    <t>0.8 ±5%</t>
  </si>
  <si>
    <t>BR-3060B</t>
  </si>
  <si>
    <t>ML550</t>
  </si>
  <si>
    <t>ML550 PDF</t>
  </si>
  <si>
    <t>https://www.optoma.com/us/wp-content/uploads/sites/24/2017/11/ML550-DS-en-US.pdf</t>
  </si>
  <si>
    <t>BR-3061B</t>
  </si>
  <si>
    <t>ML750 PDF</t>
  </si>
  <si>
    <t>https://www.optoma.com/us/product/ml750/</t>
  </si>
  <si>
    <t>BR-3067B</t>
  </si>
  <si>
    <t>ML750ST PDF</t>
  </si>
  <si>
    <t>https://www.optoma.com/us/product/ml750st/</t>
  </si>
  <si>
    <t>BR-3068N</t>
  </si>
  <si>
    <t>91.30" x 70.24"</t>
  </si>
  <si>
    <t>ODM01MFS.PDF</t>
  </si>
  <si>
    <t>https://www.optoma.com/us/product/odm01mfs/</t>
  </si>
  <si>
    <t>BR-3069B</t>
  </si>
  <si>
    <t>9.69" x 10.45" x 1.27"</t>
  </si>
  <si>
    <t>OMPC-I5 PDF</t>
  </si>
  <si>
    <t>https://www.optoma.com/us/product/ompc-i5/</t>
  </si>
  <si>
    <t>BR-3071N</t>
  </si>
  <si>
    <t>OMPC-I7 PDF</t>
  </si>
  <si>
    <t>https://www.optoma.com/us/product/ompc-i7/</t>
  </si>
  <si>
    <t>BR-3072N</t>
  </si>
  <si>
    <t>OP651RK</t>
  </si>
  <si>
    <t>Interactive Flat Panel</t>
  </si>
  <si>
    <t>66.81’’ x 42.17’’ x 8.66’’</t>
  </si>
  <si>
    <t>OP651RK PDF</t>
  </si>
  <si>
    <t>https://www.optoma.com/us/wp-content/uploads/sites/24/2018/09/Optoma_IFP_Datasheet.pdf</t>
  </si>
  <si>
    <t>BR-3074W</t>
  </si>
  <si>
    <t>OP651RK+ PDF</t>
  </si>
  <si>
    <t>https://www.optoma.com/us/wp-content/uploads/sites/24/2019/02/Optoma-IFP-PLUS-Datasheet-1.pdf</t>
  </si>
  <si>
    <t>BR-3075W</t>
  </si>
  <si>
    <t>OP751RK</t>
  </si>
  <si>
    <t>75.32’’ x 48.23’’ x 11.02’’</t>
  </si>
  <si>
    <t>OP751RK PDF</t>
  </si>
  <si>
    <t>BR-3078B</t>
  </si>
  <si>
    <t>BR-3079N</t>
  </si>
  <si>
    <t>87.05’’ x 53.94’’ x 11.02’’</t>
  </si>
  <si>
    <t>OP861RK PDF</t>
  </si>
  <si>
    <t>BR-3080N</t>
  </si>
  <si>
    <t>BR-3081B</t>
  </si>
  <si>
    <t>Mount</t>
  </si>
  <si>
    <t>22.8" x 5.9" x 13"</t>
  </si>
  <si>
    <t>OWM3000 PDF</t>
  </si>
  <si>
    <t>https://www.optoma.com/us/product/owm3000-2/</t>
  </si>
  <si>
    <t>BR-5032L</t>
  </si>
  <si>
    <t>24.5" x 11" x 9.50"</t>
  </si>
  <si>
    <t>OWM3000ST PDF</t>
  </si>
  <si>
    <t>https://www.optoma.com/us/product/owm3000st-2/</t>
  </si>
  <si>
    <t>BR-5035N</t>
  </si>
  <si>
    <t>OWMFP01 PDF</t>
  </si>
  <si>
    <t>https://www.optoma.com/us/?s=OWMFP01</t>
  </si>
  <si>
    <t>BR-5038L</t>
  </si>
  <si>
    <t>PCT-101</t>
  </si>
  <si>
    <t>89" x 51" x 0.75"</t>
  </si>
  <si>
    <t>PCT-101 PDF</t>
  </si>
  <si>
    <t>https://www.optoma.com/us/wp-content/uploads/sites/24/2018/09/PCT-101_Datasheet.pdf</t>
  </si>
  <si>
    <t>BR-5039L</t>
  </si>
  <si>
    <t>PS200</t>
  </si>
  <si>
    <t>29” x 4” x 12”</t>
  </si>
  <si>
    <t>PS200 PDF</t>
  </si>
  <si>
    <t>https://www.optoma.com/us/wp-content/uploads/sites/24/2018/08/PS200_Datasheet-1.pdf</t>
  </si>
  <si>
    <t>BR-5041L</t>
  </si>
  <si>
    <t>PS200T</t>
  </si>
  <si>
    <t>PS200T PDF</t>
  </si>
  <si>
    <t>https://www.optoma.com/us/wp-content/uploads/sites/24/2018/08/PS200T_Datasheet-1.pdf</t>
  </si>
  <si>
    <t>BR-5042L</t>
  </si>
  <si>
    <t>PS300T</t>
  </si>
  <si>
    <t>PS300T PDF</t>
  </si>
  <si>
    <t>https://www.optoma.com/us/wp-content/uploads/sites/24/2018/08/PS300T_Datasheet-1.pdf</t>
  </si>
  <si>
    <t>BR-5047L</t>
  </si>
  <si>
    <t>S341</t>
  </si>
  <si>
    <t>S341 PDF</t>
  </si>
  <si>
    <t>https://www.optoma.com/us/wp-content/uploads/sites/24/2017/12/S341-DS-en-US.pdf</t>
  </si>
  <si>
    <t>1.94 – 2.15 ±5%</t>
  </si>
  <si>
    <t>BR-5048N</t>
  </si>
  <si>
    <t>S343 PDF</t>
  </si>
  <si>
    <t>https://www.optoma.com/us/product/s343/</t>
  </si>
  <si>
    <t>BR-5053C</t>
  </si>
  <si>
    <t>S365 PDF</t>
  </si>
  <si>
    <t>https://www.optoma.com/us/wp-content/uploads/sites/24/2018/03/S365-Datasheet.pdf</t>
  </si>
  <si>
    <t>1.95 to 2.15</t>
  </si>
  <si>
    <t>BL-FP285A</t>
  </si>
  <si>
    <t>3.03” x 4″ x 11mm</t>
  </si>
  <si>
    <t>SI01 PDF</t>
  </si>
  <si>
    <t>https://www.optoma.com/us/product/si01/</t>
  </si>
  <si>
    <t>BL-FP330B</t>
  </si>
  <si>
    <t>1 lb</t>
  </si>
  <si>
    <t>51" x 25" x 53"</t>
  </si>
  <si>
    <t>ST01 PDF</t>
  </si>
  <si>
    <t>https://www.optoma.com/us/?s=ST01</t>
  </si>
  <si>
    <t>2 or 20K</t>
  </si>
  <si>
    <t>BL-FP350B</t>
  </si>
  <si>
    <t>20.5" x 15" x 8"</t>
  </si>
  <si>
    <t>UHD50 PDF</t>
  </si>
  <si>
    <t>https://www.optoma.com/us/wp-content/uploads/sites/24/2018/03/UHD50-Datasheet-2.pdf</t>
  </si>
  <si>
    <t>1.21 to 1.59</t>
  </si>
  <si>
    <t>BL-FP370A</t>
  </si>
  <si>
    <t>UHD51A PDF</t>
  </si>
  <si>
    <t>https://www.optoma.com/us/wp-content/uploads/sites/24/2018/03/Optoma_UHD51A_Datasheet-5.pdf</t>
  </si>
  <si>
    <t>https://www.optoma.com/us/wp-content/uploads/sites/24/2018/08/Optoma_UHD51ALV_Datasheet-2.pdf</t>
  </si>
  <si>
    <t>BL-FS220C</t>
  </si>
  <si>
    <t>UHD52ALV.PDF</t>
  </si>
  <si>
    <t>https://www.optoma.com/us/product/uhd52alv/</t>
  </si>
  <si>
    <t>1.21 ~ 1.59</t>
  </si>
  <si>
    <t>BL-FU190C</t>
  </si>
  <si>
    <t xml:space="preserve">18.3" x 23.4" x 12.95" </t>
  </si>
  <si>
    <t>UHD60 PDF</t>
  </si>
  <si>
    <t>https://www.optoma.com/us/wp-content/uploads/sites/24/2017/11/UHD60-DS-en-US.pdf</t>
  </si>
  <si>
    <t>1.39 to 2.22</t>
  </si>
  <si>
    <t>BL-FU190D</t>
  </si>
  <si>
    <t>UHD65 PDF</t>
  </si>
  <si>
    <t>https://www.optoma.com/us/wp-content/uploads/sites/24/2017/11/UHD65-DS-en-US.pdf</t>
  </si>
  <si>
    <t>BL-FU190E</t>
  </si>
  <si>
    <t>UHDCast Pro</t>
  </si>
  <si>
    <t>5.2" x 3.2" x 1.2"</t>
  </si>
  <si>
    <t>UHDCast Pro.PDF</t>
  </si>
  <si>
    <t>https://www.optoma.com/us/wp-content/uploads/sites/24/2019/05/UHDCast-Pro_Datasheet-1.pdf</t>
  </si>
  <si>
    <t>BL-FU190F</t>
  </si>
  <si>
    <t>13.5” x 13” 11.5”</t>
  </si>
  <si>
    <t>UHL55 PDF</t>
  </si>
  <si>
    <t>https://www.optoma.com/us/wp-content/uploads/sites/24/2018/08/UHL55-Datasheet.pdf</t>
  </si>
  <si>
    <t>BL-FU195A</t>
  </si>
  <si>
    <t>18.3" x 23.4" x 12.95"</t>
  </si>
  <si>
    <t>UHZ65 PDF</t>
  </si>
  <si>
    <t>https://www.optoma.com/us/wp-content/uploads/sites/24/2018/03/Optoma_UHZ65_Datasheet.pdf</t>
  </si>
  <si>
    <t>BL-FU195B</t>
  </si>
  <si>
    <t>W303ST</t>
  </si>
  <si>
    <t>16.3" x 12.9" x 5.7"</t>
  </si>
  <si>
    <t>W303ST PDF</t>
  </si>
  <si>
    <t>https://www.optoma.com/us/wp-content/uploads/sites/24/2017/11/W303ST-DS-en-US.pdf</t>
  </si>
  <si>
    <t>BL-FU195C</t>
  </si>
  <si>
    <t>W304M</t>
  </si>
  <si>
    <t>10" x 12.75" x 8"</t>
  </si>
  <si>
    <t>W304M PDF</t>
  </si>
  <si>
    <t>https://www.optoma.com/us/wp-content/uploads/sites/24/2017/11/W304M-DS-en-US.pdf</t>
  </si>
  <si>
    <t>1.5 to 1.76</t>
  </si>
  <si>
    <t>BL-FU200D</t>
  </si>
  <si>
    <t>W316ST</t>
  </si>
  <si>
    <t>W316ST PDF</t>
  </si>
  <si>
    <t>https://www.optoma.com/us/product/w316st/</t>
  </si>
  <si>
    <t>BL-FU200E</t>
  </si>
  <si>
    <t>W318ST PDF</t>
  </si>
  <si>
    <t>https://www.optoma.com/us/wp-content/uploads/sites/24/woocommerce-store-catalog-pdf-download/Optoma-USA-Store-Catalog-1538396863.pdf</t>
  </si>
  <si>
    <t>BL-FU220E</t>
  </si>
  <si>
    <t>W319UST PDF</t>
  </si>
  <si>
    <t>https://www.optoma.com/us/wp-content/uploads/sites/24/2017/11/W319UST-DS-en-US.pdf</t>
  </si>
  <si>
    <t>BL-FU240A</t>
  </si>
  <si>
    <t>W320UST</t>
  </si>
  <si>
    <t>W320UST PDF</t>
  </si>
  <si>
    <t>https://www.optoma.com/us/wp-content/uploads/sites/24/2017/12/W320UST-DS-en-US.pdf</t>
  </si>
  <si>
    <t>W330UST PDF</t>
  </si>
  <si>
    <t>https://www.optoma.com/us/wp-content/uploads/sites/24/2018/06/W330UST-Datasheet-1.pdf</t>
  </si>
  <si>
    <t>W331</t>
  </si>
  <si>
    <t>W331 PDF</t>
  </si>
  <si>
    <t>https://www.optoma.com/us/wp-content/uploads/sites/24/2017/11/W331-DS-en-US-3300.pdf</t>
  </si>
  <si>
    <t>1.54 to 1.71</t>
  </si>
  <si>
    <t>BC-DIHMXY00</t>
  </si>
  <si>
    <t>W335 PDF</t>
  </si>
  <si>
    <t>https://www.optoma.com/us/product/w335/</t>
  </si>
  <si>
    <t>1.55 – 1.73</t>
  </si>
  <si>
    <t>BL-FP230H</t>
  </si>
  <si>
    <t>W345</t>
  </si>
  <si>
    <t>W345 PDF</t>
  </si>
  <si>
    <t>https://www.optoma.com/us/wp-content/uploads/sites/24/2017/12/W345-DS-en-US.pdf</t>
  </si>
  <si>
    <t>1.18 to 1.54</t>
  </si>
  <si>
    <t>BL-FP230J</t>
  </si>
  <si>
    <t>W355</t>
  </si>
  <si>
    <t>W355 PDF</t>
  </si>
  <si>
    <t>https://www.optoma.com/us/wp-content/uploads/sites/24/2017/11/Optoma_W355_Datasheet.pdf</t>
  </si>
  <si>
    <t>BR-3070L</t>
  </si>
  <si>
    <t>W365 PDF</t>
  </si>
  <si>
    <t>1.56 to 1.71</t>
  </si>
  <si>
    <t>BR-5001C</t>
  </si>
  <si>
    <t>W400+ PDF</t>
  </si>
  <si>
    <t>https://www.optoma.com/us/wp-content/uploads/sites/24/2017/11/W400plus_Optoma_Datasheet.pdf</t>
  </si>
  <si>
    <t>1.19 to 1.54</t>
  </si>
  <si>
    <t>W412.PDF</t>
  </si>
  <si>
    <t>https://www.optoma.com/us/wp-content/uploads/sites/24/2019/08/W412_Datasheet-1.pdf</t>
  </si>
  <si>
    <t>1.54 ~ 1.72</t>
  </si>
  <si>
    <t>BR-ML75N</t>
  </si>
  <si>
    <t>W416 PDF</t>
  </si>
  <si>
    <t>https://www.optoma.com/us/wp-content/uploads/sites/24/2017/11/Optoma_W416_Datasheet.pdf</t>
  </si>
  <si>
    <t>1.47 to 2.35</t>
  </si>
  <si>
    <t>BR-PK32N</t>
  </si>
  <si>
    <t>W460 PDF</t>
  </si>
  <si>
    <t>https://www.optoma.com/us/wp-content/uploads/sites/24/2018/03/W460-Datasheet.pdf</t>
  </si>
  <si>
    <t>1.28 to 1.53</t>
  </si>
  <si>
    <t>W490</t>
  </si>
  <si>
    <t>W490 PDF</t>
  </si>
  <si>
    <t>https://www.optoma.com/us/wp-content/uploads/sites/24/2017/12/W490-DS-en-US-1.pdf</t>
  </si>
  <si>
    <t>1.48 to 2.35</t>
  </si>
  <si>
    <t>W512 PDF</t>
  </si>
  <si>
    <t>https://www.optoma.com/us/wp-content/uploads/sites/24/2018/08/W512_Datasheet-1.pdf</t>
  </si>
  <si>
    <t>1.48 – 2.35</t>
  </si>
  <si>
    <t>W515 PDF</t>
  </si>
  <si>
    <t>https://www.optoma.com/us/wp-content/uploads/sites/24/2017/12/W515-DS-en-US-1.pdf</t>
  </si>
  <si>
    <t>1.26 to 2.27</t>
  </si>
  <si>
    <t>W515T PDF</t>
  </si>
  <si>
    <t>https://www.optoma.com/us/wp-content/uploads/sites/24/2017/12/W515T-DS-en-US-1.pdf</t>
  </si>
  <si>
    <t>WU1500</t>
  </si>
  <si>
    <t>31"x 26"x 15.2"</t>
  </si>
  <si>
    <t>WU1500 PDF</t>
  </si>
  <si>
    <t>https://www.optoma.com/us/wp-content/uploads/sites/24/2017/12/WU1500-DS-en-US.pdf</t>
  </si>
  <si>
    <t>6 Optional lenses</t>
  </si>
  <si>
    <t>SP.70103GC01</t>
  </si>
  <si>
    <t>WU334 PDF</t>
  </si>
  <si>
    <t>https://www.optoma.com/us/wp-content/uploads/sites/24/2018/03/WU334-Datasheet.pdf</t>
  </si>
  <si>
    <t>SP.72101GC01</t>
  </si>
  <si>
    <t>WU336 PDF</t>
  </si>
  <si>
    <t>https://www.optoma.com/us/wp-content/uploads/sites/24/2018/03/WU336-Datasheet.pdf</t>
  </si>
  <si>
    <t>SP.72702GC01</t>
  </si>
  <si>
    <t>WU416 PDF</t>
  </si>
  <si>
    <t>https://www.optoma.com/us/wp-content/uploads/sites/24/2017/11/WU416-DS-en-US.pdf</t>
  </si>
  <si>
    <t>SP.8RM03GC01</t>
  </si>
  <si>
    <t>WU465 PDF</t>
  </si>
  <si>
    <t>https://www.optoma.com/us/wp-content/uploads/sites/24/2018/03/WU465-Datasheet.pdf</t>
  </si>
  <si>
    <t>SP.8SF02GC01</t>
  </si>
  <si>
    <t>WU515 PDF</t>
  </si>
  <si>
    <t>https://www.optoma.com/us/wp-content/uploads/sites/24/2017/11/WU515-DS-en-US.pdf</t>
  </si>
  <si>
    <t>SP.8UA04GC01</t>
  </si>
  <si>
    <t>WU515T PDF</t>
  </si>
  <si>
    <t>https://www.optoma.com/us/wp-content/uploads/sites/24/2017/11/WU515T-DS-en-US.pdf</t>
  </si>
  <si>
    <t>SP.8VH02GC01</t>
  </si>
  <si>
    <t>WU515TST PDF</t>
  </si>
  <si>
    <t>https://www.optoma.com/us/wp-content/uploads/sites/24/2018/03/WU515TST-Datasheet.pdf</t>
  </si>
  <si>
    <t>SP.8ZE01GC01</t>
  </si>
  <si>
    <t>WU615T PDF</t>
  </si>
  <si>
    <t>https://www.optoma.com/us/wp-content/uploads/sites/24/2018/03/WU615T-Datasheet.pdf</t>
  </si>
  <si>
    <t>WU630</t>
  </si>
  <si>
    <t>23” x 20” x 16”</t>
  </si>
  <si>
    <t>WU630 PDF</t>
  </si>
  <si>
    <t>https://www.optoma.com/us/wp-content/uploads/sites/24/2017/12/WU630-DS-en-US.pdf</t>
  </si>
  <si>
    <t>WUSB2</t>
  </si>
  <si>
    <t>0.73" x 0.59" x 0.28"</t>
  </si>
  <si>
    <t>WUSB2 PDF</t>
  </si>
  <si>
    <t>https://www.optoma.com/us/?s=WUSB2</t>
  </si>
  <si>
    <t>X305ST</t>
  </si>
  <si>
    <t>X305ST PDF</t>
  </si>
  <si>
    <t>https://www.optoma.com/us/wp-content/uploads/sites/24/2017/12/X305ST-DS-en-US.pdf</t>
  </si>
  <si>
    <t>X316ST</t>
  </si>
  <si>
    <t>X316ST PDF</t>
  </si>
  <si>
    <t>https://www.optoma.com/us/wp-content/uploads/sites/24/2017/12/X316ST-DS-en-US.pdf</t>
  </si>
  <si>
    <t>X318ST PDF</t>
  </si>
  <si>
    <t>https://www.optoma.com/us/product/x318st/</t>
  </si>
  <si>
    <t>X341</t>
  </si>
  <si>
    <t>X341 PDF</t>
  </si>
  <si>
    <t>https://www.optoma.com/us/wp-content/uploads/sites/24/2017/12/X341-DS-en-US.pdf</t>
  </si>
  <si>
    <t>1.95 to 2.16</t>
  </si>
  <si>
    <t>X343 PDF</t>
  </si>
  <si>
    <t>https://www.optoma.com/us/product/x343/</t>
  </si>
  <si>
    <t>X355</t>
  </si>
  <si>
    <t xml:space="preserve">X355 PDF </t>
  </si>
  <si>
    <t>https://www.optoma.com/us/wp-content/uploads/sites/24/2017/12/X355-DS-en-US.pdf</t>
  </si>
  <si>
    <t>1.48 to 1.93</t>
  </si>
  <si>
    <t>X365 PDF</t>
  </si>
  <si>
    <t>https://www.optoma.com/us/wp-content/uploads/sites/24/2018/03/Optoma_X365_Datasheet.pdf</t>
  </si>
  <si>
    <t>5 or 20K</t>
  </si>
  <si>
    <t>BL-FP190B</t>
  </si>
  <si>
    <t>X400+</t>
  </si>
  <si>
    <t>X400+ PDF</t>
  </si>
  <si>
    <t>https://www.optoma.com/us/wp-content/uploads/sites/24/2017/11/Optoma_X400plus_Datasheet.pdf</t>
  </si>
  <si>
    <t>1.49 to 1.93</t>
  </si>
  <si>
    <t>X412.PDF</t>
  </si>
  <si>
    <t>https://www.optoma.com/us/wp-content/uploads/sites/24/2019/08/X412_Datasheet-1.pdf</t>
  </si>
  <si>
    <t>1.94 ~ 2.16</t>
  </si>
  <si>
    <t>BL-FP200H</t>
  </si>
  <si>
    <t>X416 PDF</t>
  </si>
  <si>
    <t>https://www.optoma.com/us/wp-content/uploads/sites/24/2017/11/Optoma_X416_Datasheet.pdf</t>
  </si>
  <si>
    <t>1.39 to 1.9</t>
  </si>
  <si>
    <t>3 or 20K</t>
  </si>
  <si>
    <t>BL-FP210B</t>
  </si>
  <si>
    <t>X460 PDF</t>
  </si>
  <si>
    <t>https://www.optoma.com/us/wp-content/uploads/sites/24/2018/03/X460-Datasheet.pdf</t>
  </si>
  <si>
    <t>BR-3041B</t>
  </si>
  <si>
    <t>X515 PDF</t>
  </si>
  <si>
    <t>https://www.optoma.com/us/wp-content/uploads/sites/24/2017/06/X515-DS-en-US.pdf</t>
  </si>
  <si>
    <t>1.24 to 2.23</t>
  </si>
  <si>
    <t>BR-5019L</t>
  </si>
  <si>
    <t>X600 PDF</t>
  </si>
  <si>
    <t>https://www.optoma.com/us/wp-content/uploads/sites/24/2017/11/X600-DS-en-US.pdf</t>
  </si>
  <si>
    <t>1.8 - 2.1</t>
  </si>
  <si>
    <t>BR-5028L</t>
  </si>
  <si>
    <t>X605e</t>
  </si>
  <si>
    <t>20.1”x17.2”x12.3”</t>
  </si>
  <si>
    <t>X605E PDF</t>
  </si>
  <si>
    <t>https://www.optoma.com/us/wp-content/uploads/sites/24/2018/03/X605e-Datasheet.pdf</t>
  </si>
  <si>
    <t>BR-3046B</t>
  </si>
  <si>
    <t>ZD302</t>
  </si>
  <si>
    <t>6.2” x 1.7” x 1.2”</t>
  </si>
  <si>
    <t>ZD302 PDF</t>
  </si>
  <si>
    <t>https://www.optoma.com/us/product/zd302-3/</t>
  </si>
  <si>
    <t>BR-3048N</t>
  </si>
  <si>
    <t>ZF2300GLASSES</t>
  </si>
  <si>
    <t> 6.3″ x 1.5″ x 1.5″</t>
  </si>
  <si>
    <t>ZF2300 PDF</t>
  </si>
  <si>
    <t>https://www.optoma.com/us/product/zf2300glasses-2/</t>
  </si>
  <si>
    <t>BR-5030L</t>
  </si>
  <si>
    <t>16.5”x18.5”x12”</t>
  </si>
  <si>
    <t>ZH400UST PDF</t>
  </si>
  <si>
    <t>https://www.optoma.com/us/wp-content/uploads/sites/24/2017/11/ZH400UST-Datasheet.pdf</t>
  </si>
  <si>
    <t>BL-FP190C</t>
  </si>
  <si>
    <t>ZH403 PDF</t>
  </si>
  <si>
    <t>https://www.optoma.com/us/wp-content/uploads/sites/24/2019/10/ZH403_Datasheet.pdf</t>
  </si>
  <si>
    <t>1.21-1.59</t>
  </si>
  <si>
    <t>ZH406 PDF</t>
  </si>
  <si>
    <t>https://www.optoma.com/us/wp-content/uploads/sites/24/2019/08/ZH406_Datasheet-1.pdf</t>
  </si>
  <si>
    <t>1.4-2.24±5%</t>
  </si>
  <si>
    <t>BL-FP190E</t>
  </si>
  <si>
    <t>ZH406ST.PDF</t>
  </si>
  <si>
    <t>https://www.optoma.com/us/wp-content/uploads/sites/24/2019/08/ZH406ST_Datasheet-2.pdf</t>
  </si>
  <si>
    <t>BR-3050N</t>
  </si>
  <si>
    <t>16.5” x12” x18.5”</t>
  </si>
  <si>
    <t>ZH420UST-B PDF</t>
  </si>
  <si>
    <t>https://www.optoma.com/us/wp-content/uploads/sites/24/2018/05/ZH420UST-B_Datasheet-1.pdf</t>
  </si>
  <si>
    <t>BR-3052N</t>
  </si>
  <si>
    <t>ZH420UST-W PDF</t>
  </si>
  <si>
    <t>https://www.optoma.com/us/wp-content/uploads/sites/24/2018/04/ZH420UST-W_Datasheet-1.pdf</t>
  </si>
  <si>
    <t>BR-7002N</t>
  </si>
  <si>
    <t>27.7”x 21.8” x 12”</t>
  </si>
  <si>
    <t>ZH500T-B PDF</t>
  </si>
  <si>
    <t>https://www.optoma.com/us/wp-content/uploads/sites/24/2018/07/ZH500T-B_Datasheet.pdf</t>
  </si>
  <si>
    <t>1.2 to 1.92</t>
  </si>
  <si>
    <t>BR-ML50N</t>
  </si>
  <si>
    <t>ZH500T-W PDF</t>
  </si>
  <si>
    <t>https://www.optoma.com/us/wp-content/uploads/sites/24/2018/07/ZH500T-W_Datasheet.pdf</t>
  </si>
  <si>
    <t>BR-ML55N</t>
  </si>
  <si>
    <t>20.25” x 12.5” x 16.5”</t>
  </si>
  <si>
    <t>ZH500UST.PDF</t>
  </si>
  <si>
    <t>https://www.optoma.com/us/wp-content/uploads/sites/24/2019/08/ZH500UST_Datasheet-1.pdf</t>
  </si>
  <si>
    <t>18.3” x 9.8” x 22”</t>
  </si>
  <si>
    <t>ZH506T-B PDF</t>
  </si>
  <si>
    <t>https://www.optoma.com/us/wp-content/uploads/sites/24/2019/01/ZH506T-B-Datasheet-3.pdf</t>
  </si>
  <si>
    <t>1.4-2.24</t>
  </si>
  <si>
    <t>https://www.optoma.com/us/wp-content/uploads/sites/24/2019/01/ZH506T-W-Datasheet-3.pdf</t>
  </si>
  <si>
    <t>1.4-2.24:2</t>
  </si>
  <si>
    <t>BC-ML30PNX</t>
  </si>
  <si>
    <t>ZH506-W PDF</t>
  </si>
  <si>
    <t>https://www.optoma.com/us/wp-content/uploads/sites/24/2019/04/ZH506-W_Datasheet.pdf</t>
  </si>
  <si>
    <t>1.40-2.24:2</t>
  </si>
  <si>
    <t>BL-FP180E</t>
  </si>
  <si>
    <t>ZH510T-B</t>
  </si>
  <si>
    <t>    21.75” x 27” x 11.5”</t>
  </si>
  <si>
    <t>https://www.optoma.com/us/wp-content/uploads/sites/24/2017/11/Optoma_ZH510T-B_Datasheet-2.pdf</t>
  </si>
  <si>
    <t>1.2 to 2.13</t>
  </si>
  <si>
    <t>BL-FP280J</t>
  </si>
  <si>
    <t>18.3" x 9.8" x 22"</t>
  </si>
  <si>
    <t>ZH606-B PDF</t>
  </si>
  <si>
    <t>https://www.optoma.com/us/wp-content/uploads/sites/24/2019/09/ZH606-B_Datasheet.pdf</t>
  </si>
  <si>
    <t>1.2-1.9</t>
  </si>
  <si>
    <t>BL-FU465B</t>
  </si>
  <si>
    <t>ZH606TST-W PDF</t>
  </si>
  <si>
    <t>https://www.optoma.com/us/wp-content/uploads/sites/24/2019/09/ZH606TST-W_Datasheet.pdf</t>
  </si>
  <si>
    <t>BP-1001</t>
  </si>
  <si>
    <t>ZH606-W PDF</t>
  </si>
  <si>
    <t>https://www.optoma.com/us/wp-content/uploads/sites/24/2019/09/ZH606-W_Datasheet.pdf</t>
  </si>
  <si>
    <t>BP-1002</t>
  </si>
  <si>
    <t>35.5 x 14.25 x 30</t>
  </si>
  <si>
    <t>ZK1050 PDF</t>
  </si>
  <si>
    <t>https://www.optoma.com/us/wp-content/uploads/sites/24/2019/05/ZK1050_Datasheet.pdf</t>
  </si>
  <si>
    <t>BL-FU190G</t>
  </si>
  <si>
    <t>18.3” x 12.2 x 23”</t>
  </si>
  <si>
    <t>ZK507-W PDF</t>
  </si>
  <si>
    <t>https://www.optoma.com/us/wp-content/uploads/sites/24/2019/09/ZK507_Datasheet.pdf</t>
  </si>
  <si>
    <t>1.39 ~ 2.22</t>
  </si>
  <si>
    <t>BR-1002N</t>
  </si>
  <si>
    <t>ZK750 PDF</t>
  </si>
  <si>
    <t>https://www.optoma.com/us/wp-content/uploads/sites/24/2019/05/ZK750_Datasheet.pdf</t>
  </si>
  <si>
    <t>24.5” x 23.3” x 15”</t>
  </si>
  <si>
    <t>ZU1050 PDF</t>
  </si>
  <si>
    <t>https://www.optoma.com/us/wp-content/uploads/sites/24/2018/03/ZU1050-Datasheet.pdf</t>
  </si>
  <si>
    <t>7 Optional lenses</t>
  </si>
  <si>
    <t>ZU406 PDF</t>
  </si>
  <si>
    <t>https://www.optoma.com/us/wp-content/uploads/sites/24/2019/09/ZU406_Datasheet.pdf</t>
  </si>
  <si>
    <t>1.43-2.29</t>
  </si>
  <si>
    <t>#N/A27.7”x 21.8” x 12”</t>
  </si>
  <si>
    <t>ZU500T-B PDF</t>
  </si>
  <si>
    <t>https://www.optoma.com/us/wp-content/uploads/sites/24/2018/07/ZU500T-B_Datasheet.pdf</t>
  </si>
  <si>
    <t>ZU500TST-W PDF</t>
  </si>
  <si>
    <t>https://www.optoma.com/us/wp-content/uploads/sites/24/2018/08/ZU500TST-W_Datasheet.pdf</t>
  </si>
  <si>
    <t>ZU500T-W PDF</t>
  </si>
  <si>
    <t>https://www.optoma.com/us/wp-content/uploads/sites/24/2018/07/ZU500T-W_Datasheet.pdf</t>
  </si>
  <si>
    <t>ZU500UST.PDF</t>
  </si>
  <si>
    <t>https://www.optoma.com/us/wp-content/uploads/sites/24/2019/08/ZU500UST_Datasheet-1.pdf</t>
  </si>
  <si>
    <t>https://www.optoma.com/us/wp-content/uploads/sites/24/2019/01/ZU506T-B-Datasheet-3.pdf</t>
  </si>
  <si>
    <t>1.40-2.24</t>
  </si>
  <si>
    <t>https://www.optoma.com/us/wp-content/uploads/sites/24/2019/01/ZU506T-W-Datasheet-3.pdf</t>
  </si>
  <si>
    <t>ZU506-W PDF</t>
  </si>
  <si>
    <t>https://www.optoma.com/us/wp-content/uploads/sites/24/2019/04/ZU506-W-Datasheet-2.pdf</t>
  </si>
  <si>
    <t>ZU510T-B</t>
  </si>
  <si>
    <t>ZU510T-B PDF</t>
  </si>
  <si>
    <t>https://www.optoma.com/us/wp-content/uploads/sites/24/2017/11/ZU510T-B-DS-en-US.pdf</t>
  </si>
  <si>
    <t>1.2 - 2.13</t>
  </si>
  <si>
    <t>ZU510T-W</t>
  </si>
  <si>
    <t>ZU510T-W PDF</t>
  </si>
  <si>
    <t>https://www.optoma.com/us/wp-content/uploads/sites/24/2017/11/ZU510T-W-DS-en-US.pdf</t>
  </si>
  <si>
    <t>ZU606T-B PDF</t>
  </si>
  <si>
    <t>https://www.optoma.com/us/wp-content/uploads/sites/24/2019/09/ZU606T-B_Datasheet.pdf</t>
  </si>
  <si>
    <t>1.2 ~ 1.9</t>
  </si>
  <si>
    <t>ZU606TST-B</t>
  </si>
  <si>
    <t>ZU606TST-B PDF</t>
  </si>
  <si>
    <t>ZU606TST-W PDF</t>
  </si>
  <si>
    <t>https://www.optoma.com/us/wp-content/uploads/sites/24/2019/09/ZU606TST-W_Datasheet.pdf</t>
  </si>
  <si>
    <t>ZU606T-W PDF</t>
  </si>
  <si>
    <t>https://www.optoma.com/us/wp-content/uploads/sites/24/2019/09/ZU606T-W_Datasheet.pdf</t>
  </si>
  <si>
    <t>21.75” x 11.5” x 26</t>
  </si>
  <si>
    <t>ZU610T-B PDF</t>
  </si>
  <si>
    <t>https://www.optoma.com/us/wp-content/uploads/sites/24/2018/11/ZU610T-B_Datasheet.pdf</t>
  </si>
  <si>
    <t>1.2-1.92</t>
  </si>
  <si>
    <t>21.75” x 11.5” x 27</t>
  </si>
  <si>
    <t>ZU610T-W PDF</t>
  </si>
  <si>
    <t>https://www.optoma.com/us/wp-content/uploads/sites/24/2018/11/ZU610T-W_Datasheet.pdf</t>
  </si>
  <si>
    <t>1.2-1.92:2</t>
  </si>
  <si>
    <t>29.5” x 23.5” x 14”</t>
  </si>
  <si>
    <t>ZU660 PDF</t>
  </si>
  <si>
    <t>https://www.optoma.com/us/wp-content/uploads/sites/24/2018/04/ZU660_Datasheet.pdf</t>
  </si>
  <si>
    <t>23.5”x24.5x”15”</t>
  </si>
  <si>
    <t>ZU750 PDF</t>
  </si>
  <si>
    <t>https://www.optoma.com/us/wp-content/uploads/sites/24/2018/08/ZU750_Datasheet.pdf</t>
  </si>
  <si>
    <t>ZU850 PDF</t>
  </si>
  <si>
    <t>https://www.optoma.com/us/wp-content/uploads/sites/24/2017/11/Optoma_ZU850_Datasheet.pdf</t>
  </si>
  <si>
    <t>ZW300UST PDF</t>
  </si>
  <si>
    <t>https://www.optoma.com/us/wp-content/uploads/sites/24/2017/11/ZW300UST-DS-en-US.pdf</t>
  </si>
  <si>
    <t>ZW300USTi PDF</t>
  </si>
  <si>
    <t>https://www.optoma.com/us/wp-content/uploads/sites/24/2017/11/ZW300USTi-DS-en-US.pdf</t>
  </si>
  <si>
    <t>ZW403 PDF</t>
  </si>
  <si>
    <t>https://www.optoma.com/us/wp-content/uploads/sites/24/2019/10/ZW403_Datasheet.pdf</t>
  </si>
  <si>
    <t>1.19-1.54</t>
  </si>
  <si>
    <t>ZW500T-W PDF</t>
  </si>
  <si>
    <t>https://www.optoma.com/us/wp-content/uploads/sites/24/2018/07/ZW500T-W_Datasheet.pdf</t>
  </si>
  <si>
    <t>ZW502 PDF</t>
  </si>
  <si>
    <t>https://www.optoma.com/us/wp-content/uploads/sites/24/2019/09/ZW502_Datasheet.pdf</t>
  </si>
  <si>
    <t>1.47-2.35</t>
  </si>
  <si>
    <t>ZW506-W PDF</t>
  </si>
  <si>
    <t>https://www.optoma.com/us/wp-content/uploads/sites/24/2019/01/ZW506-W-Datasheet-2.pdf</t>
  </si>
  <si>
    <t>1.47-2.5</t>
  </si>
  <si>
    <t>QCP-SK-4K-HDMI PDF</t>
  </si>
  <si>
    <t>https://www.optoma.com/us/product/quickcastpro-4k/</t>
  </si>
  <si>
    <t>4.3 oz</t>
  </si>
  <si>
    <t>2.8” x 0.9” x 6.7”</t>
  </si>
  <si>
    <t>QCP-4K-HDMITX PDF</t>
  </si>
  <si>
    <t>January</t>
  </si>
  <si>
    <t>2.2 oz.</t>
  </si>
  <si>
    <t>2.8” x 1.2” x 6.7”O</t>
  </si>
  <si>
    <t>QCP-4K-HDMIRX PDF</t>
  </si>
  <si>
    <t>QCP-CRADLE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</si>
</sst>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_(&quot;$&quot;* #,##0_);_(&quot;$&quot;* \(#,##0\);_(&quot;$&quot;* &quot;-&quot;??_);_(@_)"/>
  </numFmts>
  <fonts count="35">
    <font>
      <sz val="11"/>
      <color theme="1"/>
      <name val="Calibri"/>
      <family val="2"/>
      <scheme val="minor"/>
    </font>
    <font>
      <sz val="11"/>
      <color theme="1"/>
      <name val="Calibri"/>
      <family val="2"/>
      <scheme val="minor"/>
    </font>
    <font>
      <sz val="11"/>
      <color rgb="FF006100"/>
      <name val="Calibri"/>
      <family val="2"/>
      <scheme val="minor"/>
    </font>
    <font>
      <b/>
      <sz val="11"/>
      <color theme="0"/>
      <name val="Calibri"/>
      <family val="2"/>
      <scheme val="minor"/>
    </font>
    <font>
      <b/>
      <sz val="11"/>
      <color theme="1"/>
      <name val="Calibri"/>
      <family val="2"/>
      <scheme val="minor"/>
    </font>
    <font>
      <sz val="10"/>
      <name val="Arial"/>
      <family val="2"/>
    </font>
    <font>
      <b/>
      <sz val="10"/>
      <color theme="0"/>
      <name val="Arial"/>
      <family val="2"/>
    </font>
    <font>
      <b/>
      <sz val="14"/>
      <color theme="0"/>
      <name val="Arial"/>
      <family val="2"/>
    </font>
    <font>
      <b/>
      <u/>
      <sz val="9"/>
      <color theme="0"/>
      <name val="Arial"/>
      <family val="2"/>
    </font>
    <font>
      <sz val="10"/>
      <name val="Arial"/>
    </font>
    <font>
      <sz val="11"/>
      <name val="Calibri"/>
      <family val="2"/>
    </font>
    <font>
      <b/>
      <sz val="16"/>
      <name val="Calibri"/>
      <family val="2"/>
    </font>
    <font>
      <u/>
      <sz val="11"/>
      <color theme="10"/>
      <name val="Calibri"/>
      <family val="2"/>
    </font>
    <font>
      <u/>
      <sz val="11"/>
      <color rgb="FF0070C0"/>
      <name val="Calibri"/>
      <family val="2"/>
    </font>
    <font>
      <sz val="10"/>
      <color rgb="FFFF0000"/>
      <name val="Arial"/>
      <family val="2"/>
    </font>
    <font>
      <b/>
      <sz val="14"/>
      <name val="Arial"/>
      <family val="2"/>
    </font>
    <font>
      <u/>
      <sz val="9"/>
      <color rgb="FF0070C0"/>
      <name val="Arial"/>
      <family val="2"/>
    </font>
    <font>
      <sz val="11"/>
      <color theme="0"/>
      <name val="Calibri"/>
      <family val="2"/>
    </font>
    <font>
      <b/>
      <sz val="11"/>
      <color theme="0"/>
      <name val="Calibri"/>
      <family val="2"/>
    </font>
    <font>
      <b/>
      <u/>
      <sz val="11"/>
      <color theme="0"/>
      <name val="Calibri"/>
      <family val="2"/>
    </font>
    <font>
      <sz val="11"/>
      <color theme="1"/>
      <name val="Calibri"/>
      <family val="2"/>
    </font>
    <font>
      <u/>
      <sz val="11"/>
      <color theme="1"/>
      <name val="Calibri"/>
      <family val="2"/>
    </font>
    <font>
      <sz val="12"/>
      <color theme="1"/>
      <name val="Calibri"/>
      <family val="2"/>
      <charset val="136"/>
      <scheme val="minor"/>
    </font>
    <font>
      <sz val="10"/>
      <color theme="1"/>
      <name val="Arial"/>
      <family val="2"/>
    </font>
    <font>
      <sz val="11"/>
      <color indexed="8"/>
      <name val="Calibri"/>
      <family val="2"/>
    </font>
    <font>
      <sz val="10"/>
      <color indexed="8"/>
      <name val="Arial"/>
      <family val="2"/>
    </font>
    <font>
      <b/>
      <u/>
      <sz val="11"/>
      <color theme="1"/>
      <name val="Calibri"/>
      <family val="2"/>
    </font>
    <font>
      <sz val="11"/>
      <color rgb="FF000000"/>
      <name val="Calibri"/>
      <family val="2"/>
    </font>
    <font>
      <b/>
      <sz val="11"/>
      <name val="Calibri"/>
      <family val="2"/>
      <scheme val="minor"/>
    </font>
    <font>
      <u/>
      <sz val="11"/>
      <name val="Calibri"/>
      <family val="2"/>
    </font>
    <font>
      <sz val="10"/>
      <color rgb="FF000000"/>
      <name val="Arial"/>
      <family val="2"/>
    </font>
    <font>
      <sz val="12"/>
      <color rgb="FF000000"/>
      <name val="Times New Roman"/>
      <family val="1"/>
    </font>
    <font>
      <u/>
      <sz val="11"/>
      <color theme="1"/>
      <name val="Calibri"/>
      <family val="2"/>
      <scheme val="minor"/>
    </font>
    <font>
      <b/>
      <sz val="11"/>
      <color theme="1"/>
      <name val="Calibri"/>
      <family val="2"/>
    </font>
    <font>
      <b/>
      <sz val="11"/>
      <name val="Calibri"/>
      <family val="2"/>
    </font>
  </fonts>
  <fills count="9">
    <fill>
      <patternFill patternType="none"/>
    </fill>
    <fill>
      <patternFill patternType="gray125"/>
    </fill>
    <fill>
      <patternFill patternType="solid">
        <fgColor rgb="FFC6EFCE"/>
      </patternFill>
    </fill>
    <fill>
      <patternFill patternType="solid">
        <fgColor theme="1"/>
        <bgColor indexed="64"/>
      </patternFill>
    </fill>
    <fill>
      <patternFill patternType="solid">
        <fgColor rgb="FFFF0000"/>
        <bgColor indexed="64"/>
      </patternFill>
    </fill>
    <fill>
      <patternFill patternType="solid">
        <fgColor rgb="FFCCFFCC"/>
        <bgColor indexed="64"/>
      </patternFill>
    </fill>
    <fill>
      <patternFill patternType="solid">
        <fgColor theme="0"/>
        <bgColor indexed="64"/>
      </patternFill>
    </fill>
    <fill>
      <patternFill patternType="solid">
        <fgColor indexed="42"/>
      </patternFill>
    </fill>
    <fill>
      <patternFill patternType="solid">
        <fgColor rgb="FFFFFF00"/>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rgb="FFFF0000"/>
      </left>
      <right style="thick">
        <color rgb="FFFF0000"/>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FF0000"/>
      </left>
      <right style="thick">
        <color rgb="FFFF0000"/>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5" fillId="0" borderId="0"/>
    <xf numFmtId="0" fontId="9"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22" fillId="0" borderId="0">
      <alignment vertical="center"/>
    </xf>
    <xf numFmtId="0" fontId="24" fillId="7" borderId="0" applyNumberFormat="0" applyBorder="0" applyAlignment="0" applyProtection="0"/>
  </cellStyleXfs>
  <cellXfs count="153">
    <xf numFmtId="0" fontId="0" fillId="0" borderId="0" xfId="0"/>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0" fontId="7" fillId="4" borderId="3" xfId="4" applyFont="1" applyFill="1" applyBorder="1" applyAlignment="1">
      <alignment horizontal="center" vertical="center"/>
    </xf>
    <xf numFmtId="1" fontId="6" fillId="3" borderId="4" xfId="1" applyNumberFormat="1" applyFont="1" applyFill="1" applyBorder="1" applyAlignment="1">
      <alignment horizontal="center" vertical="center"/>
    </xf>
    <xf numFmtId="0" fontId="6" fillId="3" borderId="4" xfId="4" applyFont="1" applyFill="1" applyBorder="1" applyAlignment="1">
      <alignment horizontal="center" vertical="center"/>
    </xf>
    <xf numFmtId="2" fontId="6" fillId="3" borderId="4" xfId="4" applyNumberFormat="1" applyFont="1" applyFill="1" applyBorder="1" applyAlignment="1">
      <alignment horizontal="center" vertical="center" wrapText="1"/>
    </xf>
    <xf numFmtId="0" fontId="8" fillId="3" borderId="4" xfId="4" applyFont="1" applyFill="1" applyBorder="1" applyAlignment="1">
      <alignment horizontal="center" vertical="center" wrapText="1"/>
    </xf>
    <xf numFmtId="0" fontId="6" fillId="3" borderId="5" xfId="4" applyFont="1" applyFill="1" applyBorder="1" applyAlignment="1">
      <alignment horizontal="center" vertical="center" wrapText="1"/>
    </xf>
    <xf numFmtId="164" fontId="6" fillId="3" borderId="1"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wrapText="1"/>
    </xf>
    <xf numFmtId="0" fontId="9" fillId="0" borderId="0" xfId="5" applyFill="1"/>
    <xf numFmtId="0" fontId="10" fillId="0" borderId="4" xfId="5" applyFont="1" applyFill="1" applyBorder="1" applyAlignment="1">
      <alignment horizontal="center" vertical="center"/>
    </xf>
    <xf numFmtId="0" fontId="10" fillId="0" borderId="7" xfId="5" applyFont="1" applyFill="1" applyBorder="1" applyAlignment="1">
      <alignment horizontal="center" vertical="center"/>
    </xf>
    <xf numFmtId="0" fontId="11" fillId="5" borderId="3" xfId="6" applyFont="1" applyFill="1" applyBorder="1" applyAlignment="1">
      <alignment horizontal="center" vertical="center" wrapText="1"/>
    </xf>
    <xf numFmtId="1" fontId="10" fillId="6" borderId="4" xfId="1" applyNumberFormat="1" applyFont="1" applyFill="1" applyBorder="1" applyAlignment="1">
      <alignment horizontal="center" vertical="center" wrapText="1"/>
    </xf>
    <xf numFmtId="164" fontId="10" fillId="6" borderId="4" xfId="6" applyNumberFormat="1" applyFont="1" applyFill="1" applyBorder="1" applyAlignment="1">
      <alignment horizontal="center" vertical="center" wrapText="1"/>
    </xf>
    <xf numFmtId="2" fontId="10" fillId="6" borderId="4" xfId="6" applyNumberFormat="1" applyFont="1" applyFill="1" applyBorder="1" applyAlignment="1">
      <alignment horizontal="center" vertical="center" wrapText="1"/>
    </xf>
    <xf numFmtId="164" fontId="13" fillId="6" borderId="4" xfId="7" applyNumberFormat="1" applyFont="1" applyFill="1" applyBorder="1" applyAlignment="1" applyProtection="1">
      <alignment horizontal="center" vertical="center" wrapText="1"/>
    </xf>
    <xf numFmtId="0" fontId="10" fillId="6" borderId="4" xfId="4" applyFont="1" applyFill="1" applyBorder="1" applyAlignment="1">
      <alignment horizontal="center" vertical="center" wrapText="1"/>
    </xf>
    <xf numFmtId="164" fontId="10" fillId="5" borderId="5" xfId="6" applyNumberFormat="1" applyFont="1" applyFill="1" applyBorder="1" applyAlignment="1">
      <alignment horizontal="center" vertical="center" wrapText="1"/>
    </xf>
    <xf numFmtId="164" fontId="10" fillId="5" borderId="1" xfId="4" applyNumberFormat="1" applyFont="1" applyFill="1" applyBorder="1" applyAlignment="1">
      <alignment horizontal="center" vertical="center"/>
    </xf>
    <xf numFmtId="0" fontId="10" fillId="5" borderId="2" xfId="4" applyFont="1" applyFill="1" applyBorder="1" applyAlignment="1">
      <alignment horizontal="center" vertical="center" wrapText="1"/>
    </xf>
    <xf numFmtId="164" fontId="12" fillId="6" borderId="4" xfId="7" applyNumberFormat="1" applyFill="1" applyBorder="1" applyAlignment="1" applyProtection="1">
      <alignment horizontal="center" vertical="center" wrapText="1"/>
    </xf>
    <xf numFmtId="164" fontId="10" fillId="6" borderId="1" xfId="4" applyNumberFormat="1" applyFont="1" applyFill="1" applyBorder="1" applyAlignment="1">
      <alignment horizontal="center" vertical="center"/>
    </xf>
    <xf numFmtId="0" fontId="11" fillId="5" borderId="3" xfId="4" applyFont="1" applyFill="1" applyBorder="1" applyAlignment="1">
      <alignment horizontal="center" vertical="center" wrapText="1"/>
    </xf>
    <xf numFmtId="164" fontId="12" fillId="6" borderId="4" xfId="7" applyNumberFormat="1" applyFont="1" applyFill="1" applyBorder="1" applyAlignment="1" applyProtection="1">
      <alignment horizontal="center" vertical="center" wrapText="1"/>
    </xf>
    <xf numFmtId="0" fontId="10" fillId="6" borderId="4" xfId="4" applyFont="1" applyFill="1" applyBorder="1" applyAlignment="1">
      <alignment vertical="center" wrapText="1"/>
    </xf>
    <xf numFmtId="164" fontId="10" fillId="6" borderId="2" xfId="5" applyNumberFormat="1" applyFont="1" applyFill="1" applyBorder="1" applyAlignment="1">
      <alignment horizontal="center" vertical="center" wrapText="1"/>
    </xf>
    <xf numFmtId="0" fontId="10" fillId="6" borderId="2" xfId="4" applyFont="1" applyFill="1" applyBorder="1" applyAlignment="1">
      <alignment horizontal="center" vertical="center" wrapText="1"/>
    </xf>
    <xf numFmtId="0" fontId="11" fillId="5" borderId="3" xfId="6" applyFont="1" applyFill="1" applyBorder="1" applyAlignment="1">
      <alignment horizontal="center" vertical="center"/>
    </xf>
    <xf numFmtId="0" fontId="11" fillId="5" borderId="8" xfId="4" applyFont="1" applyFill="1" applyBorder="1" applyAlignment="1">
      <alignment horizontal="center" vertical="center" wrapText="1"/>
    </xf>
    <xf numFmtId="1" fontId="10" fillId="6" borderId="9" xfId="1" applyNumberFormat="1" applyFont="1" applyFill="1" applyBorder="1" applyAlignment="1">
      <alignment horizontal="center" vertical="center" wrapText="1"/>
    </xf>
    <xf numFmtId="164" fontId="10" fillId="6" borderId="9" xfId="6" applyNumberFormat="1" applyFont="1" applyFill="1" applyBorder="1" applyAlignment="1">
      <alignment horizontal="center" vertical="center" wrapText="1"/>
    </xf>
    <xf numFmtId="0" fontId="10" fillId="6" borderId="9" xfId="4" applyFont="1" applyFill="1" applyBorder="1" applyAlignment="1">
      <alignment horizontal="center" vertical="center" wrapText="1"/>
    </xf>
    <xf numFmtId="164" fontId="10" fillId="5" borderId="10" xfId="6" applyNumberFormat="1" applyFont="1" applyFill="1" applyBorder="1" applyAlignment="1">
      <alignment horizontal="center" vertical="center" wrapText="1"/>
    </xf>
    <xf numFmtId="164" fontId="10" fillId="5" borderId="11" xfId="4" applyNumberFormat="1" applyFont="1" applyFill="1" applyBorder="1" applyAlignment="1">
      <alignment horizontal="center" vertical="center"/>
    </xf>
    <xf numFmtId="0" fontId="10" fillId="5" borderId="12" xfId="4" applyFont="1" applyFill="1" applyBorder="1" applyAlignment="1">
      <alignment horizontal="center" vertical="center" wrapText="1"/>
    </xf>
    <xf numFmtId="0" fontId="14" fillId="0" borderId="0" xfId="5" applyFont="1" applyFill="1"/>
    <xf numFmtId="0" fontId="10" fillId="6" borderId="4" xfId="6" applyFont="1" applyFill="1" applyBorder="1" applyAlignment="1">
      <alignment horizontal="center" vertical="center" wrapText="1"/>
    </xf>
    <xf numFmtId="0" fontId="10" fillId="5" borderId="5" xfId="6" applyFont="1" applyFill="1" applyBorder="1" applyAlignment="1">
      <alignment horizontal="center" vertical="center" wrapText="1"/>
    </xf>
    <xf numFmtId="164" fontId="10" fillId="6" borderId="11" xfId="4" applyNumberFormat="1" applyFont="1" applyFill="1" applyBorder="1" applyAlignment="1">
      <alignment horizontal="center" vertical="center"/>
    </xf>
    <xf numFmtId="0" fontId="10" fillId="6" borderId="12" xfId="4" applyFont="1" applyFill="1" applyBorder="1" applyAlignment="1">
      <alignment horizontal="center" vertical="center" wrapText="1"/>
    </xf>
    <xf numFmtId="0" fontId="10" fillId="6" borderId="13" xfId="4" applyFont="1" applyFill="1" applyBorder="1" applyAlignment="1">
      <alignment horizontal="center" vertical="center" wrapText="1"/>
    </xf>
    <xf numFmtId="0" fontId="5" fillId="0" borderId="0" xfId="4" applyFill="1"/>
    <xf numFmtId="0" fontId="10" fillId="5" borderId="13" xfId="4" applyFont="1" applyFill="1" applyBorder="1" applyAlignment="1">
      <alignment horizontal="center" vertical="center" wrapText="1"/>
    </xf>
    <xf numFmtId="164" fontId="10" fillId="6" borderId="4" xfId="6" applyNumberFormat="1" applyFont="1" applyFill="1" applyBorder="1" applyAlignment="1">
      <alignment vertical="center" wrapText="1"/>
    </xf>
    <xf numFmtId="164" fontId="10" fillId="6" borderId="13" xfId="5" applyNumberFormat="1" applyFont="1" applyFill="1" applyBorder="1" applyAlignment="1">
      <alignment horizontal="center" vertical="center" wrapText="1"/>
    </xf>
    <xf numFmtId="0" fontId="11" fillId="5" borderId="3" xfId="4" applyFont="1" applyFill="1" applyBorder="1" applyAlignment="1">
      <alignment horizontal="center" vertical="center"/>
    </xf>
    <xf numFmtId="1" fontId="10" fillId="5" borderId="4" xfId="1" applyNumberFormat="1" applyFont="1" applyFill="1" applyBorder="1" applyAlignment="1">
      <alignment horizontal="center" vertical="center" wrapText="1"/>
    </xf>
    <xf numFmtId="164" fontId="10" fillId="5" borderId="4" xfId="6" applyNumberFormat="1" applyFont="1" applyFill="1" applyBorder="1" applyAlignment="1">
      <alignment horizontal="center" vertical="center" wrapText="1"/>
    </xf>
    <xf numFmtId="0" fontId="10" fillId="5" borderId="4" xfId="4" applyFont="1" applyFill="1" applyBorder="1" applyAlignment="1">
      <alignment horizontal="center" vertical="center" wrapText="1"/>
    </xf>
    <xf numFmtId="0" fontId="10" fillId="5" borderId="14" xfId="4" applyFont="1" applyFill="1" applyBorder="1" applyAlignment="1">
      <alignment horizontal="center" vertical="center" wrapText="1"/>
    </xf>
    <xf numFmtId="0" fontId="11" fillId="5" borderId="8" xfId="6" applyFont="1" applyFill="1" applyBorder="1" applyAlignment="1">
      <alignment horizontal="center" vertical="center"/>
    </xf>
    <xf numFmtId="0" fontId="11" fillId="5" borderId="8" xfId="6" applyFont="1" applyFill="1" applyBorder="1" applyAlignment="1">
      <alignment horizontal="center" vertical="center" wrapText="1"/>
    </xf>
    <xf numFmtId="164" fontId="10" fillId="6" borderId="4" xfId="4" applyNumberFormat="1" applyFont="1" applyFill="1" applyBorder="1" applyAlignment="1">
      <alignment horizontal="center" vertical="center"/>
    </xf>
    <xf numFmtId="0" fontId="9" fillId="6" borderId="0" xfId="5" applyFill="1"/>
    <xf numFmtId="164" fontId="10" fillId="5" borderId="4" xfId="4" applyNumberFormat="1" applyFont="1" applyFill="1" applyBorder="1" applyAlignment="1">
      <alignment horizontal="center" vertical="center"/>
    </xf>
    <xf numFmtId="0" fontId="15" fillId="6" borderId="0" xfId="4" applyFont="1" applyFill="1" applyBorder="1" applyAlignment="1">
      <alignment horizontal="left" vertical="center"/>
    </xf>
    <xf numFmtId="0" fontId="15" fillId="6" borderId="0" xfId="4" applyFont="1" applyFill="1"/>
    <xf numFmtId="1" fontId="5" fillId="6" borderId="0" xfId="4" applyNumberFormat="1" applyFill="1"/>
    <xf numFmtId="0" fontId="5" fillId="6" borderId="0" xfId="4" applyFill="1"/>
    <xf numFmtId="2" fontId="5" fillId="6" borderId="0" xfId="4" applyNumberFormat="1" applyFill="1"/>
    <xf numFmtId="0" fontId="16" fillId="6" borderId="0" xfId="4" applyFont="1" applyFill="1"/>
    <xf numFmtId="0" fontId="3" fillId="3" borderId="4" xfId="4" applyFont="1" applyFill="1" applyBorder="1" applyAlignment="1">
      <alignment horizontal="center" vertical="center"/>
    </xf>
    <xf numFmtId="0" fontId="18" fillId="3" borderId="4" xfId="4" applyFont="1" applyFill="1" applyBorder="1" applyAlignment="1">
      <alignment horizontal="center" vertical="center" wrapText="1"/>
    </xf>
    <xf numFmtId="0" fontId="19" fillId="3" borderId="4" xfId="4" applyFont="1" applyFill="1" applyBorder="1" applyAlignment="1">
      <alignment horizontal="center" vertical="center" wrapText="1"/>
    </xf>
    <xf numFmtId="0" fontId="17" fillId="3" borderId="4" xfId="4" applyFont="1" applyFill="1" applyBorder="1" applyAlignment="1">
      <alignment horizontal="center" vertical="center" wrapText="1"/>
    </xf>
    <xf numFmtId="0" fontId="4" fillId="6" borderId="4" xfId="4" applyFont="1" applyFill="1" applyBorder="1" applyAlignment="1">
      <alignment horizontal="center" vertical="center" wrapText="1"/>
    </xf>
    <xf numFmtId="0" fontId="1" fillId="6" borderId="4" xfId="8" applyFont="1" applyFill="1" applyBorder="1" applyAlignment="1">
      <alignment horizontal="center" vertical="center"/>
    </xf>
    <xf numFmtId="0" fontId="20" fillId="6" borderId="4" xfId="9" applyFont="1" applyFill="1" applyBorder="1" applyAlignment="1">
      <alignment horizontal="center" vertical="center"/>
    </xf>
    <xf numFmtId="0" fontId="21" fillId="6" borderId="4" xfId="0" applyFont="1" applyFill="1" applyBorder="1" applyAlignment="1">
      <alignment horizontal="center"/>
    </xf>
    <xf numFmtId="0" fontId="20" fillId="6" borderId="4" xfId="0" applyFont="1" applyFill="1" applyBorder="1" applyAlignment="1">
      <alignment horizontal="center"/>
    </xf>
    <xf numFmtId="0" fontId="20" fillId="0" borderId="15" xfId="0" applyFont="1" applyBorder="1" applyAlignment="1">
      <alignment horizontal="center"/>
    </xf>
    <xf numFmtId="0" fontId="20" fillId="0" borderId="4" xfId="0" applyFont="1" applyBorder="1" applyAlignment="1">
      <alignment horizontal="center"/>
    </xf>
    <xf numFmtId="0" fontId="23" fillId="0" borderId="4" xfId="10" applyFont="1" applyFill="1" applyBorder="1" applyAlignment="1">
      <alignment horizontal="left" vertical="center"/>
    </xf>
    <xf numFmtId="165" fontId="25" fillId="0" borderId="4" xfId="11" applyNumberFormat="1" applyFont="1" applyFill="1" applyBorder="1" applyAlignment="1"/>
    <xf numFmtId="0" fontId="4" fillId="6" borderId="4" xfId="6" applyFont="1" applyFill="1" applyBorder="1" applyAlignment="1">
      <alignment horizontal="center" vertical="center" wrapText="1"/>
    </xf>
    <xf numFmtId="0" fontId="26" fillId="6" borderId="4" xfId="6" applyFont="1" applyFill="1" applyBorder="1" applyAlignment="1">
      <alignment horizontal="center" vertical="center" wrapText="1"/>
    </xf>
    <xf numFmtId="0" fontId="27" fillId="6" borderId="4" xfId="0" applyFont="1" applyFill="1" applyBorder="1" applyAlignment="1">
      <alignment horizontal="center"/>
    </xf>
    <xf numFmtId="0" fontId="20" fillId="6" borderId="4" xfId="0" applyFont="1" applyFill="1" applyBorder="1" applyAlignment="1">
      <alignment horizontal="center" vertical="center"/>
    </xf>
    <xf numFmtId="0" fontId="12" fillId="6" borderId="4" xfId="7" applyFont="1" applyFill="1" applyBorder="1" applyAlignment="1" applyProtection="1">
      <alignment horizontal="center"/>
    </xf>
    <xf numFmtId="0" fontId="4" fillId="6" borderId="4" xfId="4" applyFont="1" applyFill="1" applyBorder="1" applyAlignment="1">
      <alignment horizontal="center" vertical="center"/>
    </xf>
    <xf numFmtId="0" fontId="10" fillId="6" borderId="4" xfId="4" applyFont="1" applyFill="1" applyBorder="1" applyAlignment="1">
      <alignment horizontal="center" vertical="center"/>
    </xf>
    <xf numFmtId="0" fontId="21" fillId="6" borderId="4" xfId="4" applyFont="1" applyFill="1" applyBorder="1" applyAlignment="1">
      <alignment horizontal="center" vertical="center" wrapText="1"/>
    </xf>
    <xf numFmtId="0" fontId="21" fillId="6" borderId="4" xfId="4" applyFont="1" applyFill="1" applyBorder="1" applyAlignment="1">
      <alignment horizontal="center"/>
    </xf>
    <xf numFmtId="0" fontId="4" fillId="6" borderId="4" xfId="6" applyFont="1" applyFill="1" applyBorder="1" applyAlignment="1">
      <alignment horizontal="center" vertical="center"/>
    </xf>
    <xf numFmtId="0" fontId="21" fillId="6" borderId="4" xfId="7" applyFont="1" applyFill="1" applyBorder="1" applyAlignment="1" applyProtection="1">
      <alignment horizontal="center"/>
    </xf>
    <xf numFmtId="0" fontId="28" fillId="6" borderId="4" xfId="4" applyFont="1" applyFill="1" applyBorder="1" applyAlignment="1">
      <alignment horizontal="center" vertical="center" wrapText="1"/>
    </xf>
    <xf numFmtId="0" fontId="20" fillId="6" borderId="4" xfId="3" applyFont="1" applyFill="1" applyBorder="1" applyAlignment="1">
      <alignment horizontal="center"/>
    </xf>
    <xf numFmtId="0" fontId="23" fillId="0" borderId="4" xfId="0" applyFont="1" applyFill="1" applyBorder="1"/>
    <xf numFmtId="0" fontId="0" fillId="0" borderId="4" xfId="0" applyBorder="1" applyAlignment="1">
      <alignment horizontal="center"/>
    </xf>
    <xf numFmtId="0" fontId="23" fillId="0" borderId="4" xfId="0" applyFont="1" applyBorder="1"/>
    <xf numFmtId="0" fontId="12" fillId="0" borderId="4" xfId="7" applyBorder="1" applyAlignment="1" applyProtection="1"/>
    <xf numFmtId="0" fontId="27" fillId="6" borderId="4" xfId="0" applyFont="1" applyFill="1" applyBorder="1" applyAlignment="1">
      <alignment horizontal="center" wrapText="1"/>
    </xf>
    <xf numFmtId="0" fontId="20" fillId="8" borderId="4" xfId="0" applyFont="1" applyFill="1" applyBorder="1" applyAlignment="1">
      <alignment horizontal="center"/>
    </xf>
    <xf numFmtId="0" fontId="1" fillId="6" borderId="4" xfId="0" applyFont="1" applyFill="1" applyBorder="1" applyAlignment="1">
      <alignment horizontal="center"/>
    </xf>
    <xf numFmtId="0" fontId="29" fillId="6" borderId="4" xfId="4" applyFont="1" applyFill="1" applyBorder="1" applyAlignment="1">
      <alignment horizontal="center" vertical="center" wrapText="1"/>
    </xf>
    <xf numFmtId="0" fontId="20" fillId="6" borderId="4" xfId="0" applyFont="1" applyFill="1" applyBorder="1" applyAlignment="1">
      <alignment horizontal="center" vertical="center" wrapText="1"/>
    </xf>
    <xf numFmtId="0" fontId="30" fillId="0" borderId="4" xfId="0" applyFont="1" applyBorder="1" applyAlignment="1">
      <alignment horizontal="center"/>
    </xf>
    <xf numFmtId="0" fontId="27" fillId="0" borderId="4" xfId="0" applyFont="1" applyBorder="1" applyAlignment="1">
      <alignment horizontal="center"/>
    </xf>
    <xf numFmtId="0" fontId="21" fillId="0" borderId="4" xfId="0" applyFont="1" applyBorder="1" applyAlignment="1">
      <alignment horizontal="center"/>
    </xf>
    <xf numFmtId="0" fontId="20" fillId="6" borderId="4" xfId="0" applyFont="1" applyFill="1" applyBorder="1" applyAlignment="1">
      <alignment horizontal="center" wrapText="1"/>
    </xf>
    <xf numFmtId="0" fontId="21" fillId="6" borderId="4" xfId="4" applyFont="1" applyFill="1" applyBorder="1" applyAlignment="1">
      <alignment horizontal="center" vertical="center"/>
    </xf>
    <xf numFmtId="0" fontId="20" fillId="6" borderId="4" xfId="11" applyFont="1" applyFill="1" applyBorder="1" applyAlignment="1">
      <alignment horizontal="center" vertical="center"/>
    </xf>
    <xf numFmtId="0" fontId="21" fillId="6" borderId="4" xfId="6" applyFont="1" applyFill="1" applyBorder="1" applyAlignment="1">
      <alignment horizontal="center" vertical="center"/>
    </xf>
    <xf numFmtId="0" fontId="23" fillId="0" borderId="4" xfId="0" applyFont="1" applyFill="1" applyBorder="1" applyAlignment="1"/>
    <xf numFmtId="0" fontId="5" fillId="0" borderId="4" xfId="0" applyFont="1" applyFill="1" applyBorder="1"/>
    <xf numFmtId="0" fontId="23" fillId="0" borderId="4" xfId="0" applyFont="1" applyBorder="1" applyAlignment="1">
      <alignment horizontal="left"/>
    </xf>
    <xf numFmtId="165" fontId="23" fillId="0" borderId="4" xfId="2" applyNumberFormat="1" applyFont="1" applyBorder="1"/>
    <xf numFmtId="0" fontId="20" fillId="6" borderId="4" xfId="3" applyFont="1" applyFill="1" applyBorder="1" applyAlignment="1">
      <alignment horizontal="center" vertical="center" wrapText="1"/>
    </xf>
    <xf numFmtId="0" fontId="0" fillId="0" borderId="4" xfId="0" applyBorder="1"/>
    <xf numFmtId="0" fontId="12" fillId="0" borderId="0" xfId="7" applyBorder="1" applyAlignment="1" applyProtection="1"/>
    <xf numFmtId="0" fontId="0" fillId="0" borderId="15" xfId="0" applyBorder="1" applyAlignment="1">
      <alignment horizontal="center"/>
    </xf>
    <xf numFmtId="0" fontId="31" fillId="0" borderId="4" xfId="0" applyFont="1" applyBorder="1" applyAlignment="1">
      <alignment horizontal="center" vertical="center" wrapText="1"/>
    </xf>
    <xf numFmtId="0" fontId="23" fillId="0" borderId="0" xfId="10" applyFont="1" applyFill="1" applyBorder="1" applyAlignment="1">
      <alignment horizontal="left" vertical="center"/>
    </xf>
    <xf numFmtId="165" fontId="25" fillId="0" borderId="0" xfId="11" applyNumberFormat="1" applyFont="1" applyFill="1" applyBorder="1" applyAlignment="1"/>
    <xf numFmtId="0" fontId="23" fillId="0" borderId="0" xfId="0" applyFont="1" applyBorder="1" applyAlignment="1">
      <alignment horizontal="left"/>
    </xf>
    <xf numFmtId="165" fontId="23" fillId="0" borderId="0" xfId="2" applyNumberFormat="1" applyFont="1" applyBorder="1"/>
    <xf numFmtId="0" fontId="20" fillId="6" borderId="4" xfId="0" applyFont="1" applyFill="1" applyBorder="1" applyAlignment="1">
      <alignment horizontal="center" vertical="top" wrapText="1"/>
    </xf>
    <xf numFmtId="0" fontId="28" fillId="6" borderId="4" xfId="6" applyFont="1" applyFill="1" applyBorder="1" applyAlignment="1">
      <alignment horizontal="center" vertical="center" wrapText="1"/>
    </xf>
    <xf numFmtId="0" fontId="29" fillId="6" borderId="4" xfId="6" applyFont="1" applyFill="1" applyBorder="1" applyAlignment="1">
      <alignment horizontal="center" vertical="center" wrapText="1"/>
    </xf>
    <xf numFmtId="0" fontId="21" fillId="6" borderId="0" xfId="0" applyFont="1" applyFill="1" applyBorder="1" applyAlignment="1">
      <alignment horizontal="center"/>
    </xf>
    <xf numFmtId="0" fontId="4" fillId="6" borderId="4" xfId="0" applyFont="1" applyFill="1" applyBorder="1" applyAlignment="1">
      <alignment horizontal="center"/>
    </xf>
    <xf numFmtId="0" fontId="20" fillId="6" borderId="0" xfId="0" applyFont="1" applyFill="1" applyBorder="1" applyAlignment="1">
      <alignment horizontal="center"/>
    </xf>
    <xf numFmtId="0" fontId="12" fillId="6" borderId="0" xfId="7" applyFont="1" applyFill="1" applyBorder="1" applyAlignment="1" applyProtection="1">
      <alignment horizontal="center"/>
    </xf>
    <xf numFmtId="0" fontId="0" fillId="6" borderId="0" xfId="0" applyFont="1" applyFill="1"/>
    <xf numFmtId="0" fontId="20" fillId="6" borderId="15" xfId="0" applyFont="1" applyFill="1" applyBorder="1" applyAlignment="1">
      <alignment horizontal="center"/>
    </xf>
    <xf numFmtId="0" fontId="0" fillId="6" borderId="0" xfId="0" applyFont="1" applyFill="1" applyBorder="1" applyAlignment="1">
      <alignment horizontal="left"/>
    </xf>
    <xf numFmtId="165" fontId="1" fillId="6" borderId="0" xfId="2" applyNumberFormat="1" applyFont="1" applyFill="1" applyBorder="1"/>
    <xf numFmtId="0" fontId="30" fillId="0" borderId="4" xfId="0" applyFont="1" applyBorder="1" applyAlignment="1">
      <alignment horizontal="center" vertical="center" wrapText="1"/>
    </xf>
    <xf numFmtId="0" fontId="23" fillId="0" borderId="0" xfId="0" applyFont="1" applyAlignment="1">
      <alignment horizontal="left"/>
    </xf>
    <xf numFmtId="165" fontId="23" fillId="0" borderId="0" xfId="2" applyNumberFormat="1" applyFont="1"/>
    <xf numFmtId="0" fontId="20" fillId="6" borderId="0" xfId="9" applyFont="1" applyFill="1" applyBorder="1" applyAlignment="1">
      <alignment horizontal="center" vertical="center"/>
    </xf>
    <xf numFmtId="0" fontId="32" fillId="0" borderId="0" xfId="0" applyFont="1" applyBorder="1" applyAlignment="1">
      <alignment horizontal="center"/>
    </xf>
    <xf numFmtId="0" fontId="26" fillId="6" borderId="4" xfId="4" applyFont="1" applyFill="1" applyBorder="1" applyAlignment="1">
      <alignment horizontal="center" vertical="center" wrapText="1"/>
    </xf>
    <xf numFmtId="0" fontId="33" fillId="6" borderId="4" xfId="0" applyFont="1" applyFill="1" applyBorder="1" applyAlignment="1">
      <alignment horizontal="center"/>
    </xf>
    <xf numFmtId="0" fontId="0" fillId="0" borderId="0" xfId="0" applyBorder="1" applyAlignment="1">
      <alignment horizontal="center"/>
    </xf>
    <xf numFmtId="0" fontId="0" fillId="0" borderId="0" xfId="0" applyBorder="1"/>
    <xf numFmtId="0" fontId="12" fillId="0" borderId="0" xfId="7" applyBorder="1" applyAlignment="1" applyProtection="1">
      <alignment horizontal="center"/>
    </xf>
    <xf numFmtId="0" fontId="0" fillId="0" borderId="0" xfId="0" applyAlignment="1">
      <alignment horizontal="center"/>
    </xf>
    <xf numFmtId="0" fontId="4" fillId="6" borderId="16" xfId="4" applyFont="1" applyFill="1" applyBorder="1" applyAlignment="1">
      <alignment horizontal="center" vertical="center" wrapText="1"/>
    </xf>
    <xf numFmtId="0" fontId="1" fillId="6" borderId="16" xfId="8" applyFont="1" applyFill="1" applyBorder="1" applyAlignment="1">
      <alignment horizontal="center" vertical="center"/>
    </xf>
    <xf numFmtId="0" fontId="20" fillId="6" borderId="16" xfId="0" applyFont="1" applyFill="1" applyBorder="1" applyAlignment="1">
      <alignment horizontal="center" vertical="top" wrapText="1"/>
    </xf>
    <xf numFmtId="0" fontId="20" fillId="6" borderId="16" xfId="0" applyFont="1" applyFill="1" applyBorder="1" applyAlignment="1">
      <alignment horizontal="center"/>
    </xf>
    <xf numFmtId="0" fontId="21" fillId="6" borderId="16" xfId="6" applyFont="1" applyFill="1" applyBorder="1" applyAlignment="1">
      <alignment horizontal="center" vertical="center" wrapText="1"/>
    </xf>
    <xf numFmtId="0" fontId="21" fillId="6" borderId="16" xfId="0" applyFont="1" applyFill="1" applyBorder="1" applyAlignment="1">
      <alignment horizontal="center"/>
    </xf>
    <xf numFmtId="0" fontId="34" fillId="6" borderId="17" xfId="4" applyFont="1" applyFill="1" applyBorder="1" applyAlignment="1">
      <alignment horizontal="center" vertical="center" wrapText="1"/>
    </xf>
    <xf numFmtId="0" fontId="0" fillId="0" borderId="17" xfId="0" applyBorder="1" applyAlignment="1">
      <alignment horizontal="center"/>
    </xf>
    <xf numFmtId="0" fontId="12" fillId="0" borderId="0" xfId="7" applyAlignment="1" applyProtection="1"/>
    <xf numFmtId="0" fontId="0" fillId="0" borderId="0" xfId="0" applyFont="1" applyAlignment="1">
      <alignment horizontal="center"/>
    </xf>
    <xf numFmtId="0" fontId="0" fillId="0" borderId="17" xfId="0" applyFont="1" applyBorder="1" applyAlignment="1">
      <alignment horizontal="center"/>
    </xf>
    <xf numFmtId="0" fontId="32" fillId="0" borderId="0" xfId="0" applyFont="1" applyAlignment="1">
      <alignment horizontal="center"/>
    </xf>
  </cellXfs>
  <cellStyles count="12">
    <cellStyle name="20% - Accent3 22" xfId="11" xr:uid="{922E8368-09ED-434D-B211-E4465121A20C}"/>
    <cellStyle name="Comma" xfId="1" builtinId="3"/>
    <cellStyle name="Currency" xfId="2" builtinId="4"/>
    <cellStyle name="Good" xfId="3" builtinId="26"/>
    <cellStyle name="Hyperlink" xfId="7" builtinId="8"/>
    <cellStyle name="Normal" xfId="0" builtinId="0"/>
    <cellStyle name="Normal 10 10" xfId="9" xr:uid="{C281407E-6F41-45E0-AEAD-0DCD48BC905C}"/>
    <cellStyle name="Normal 11" xfId="10" xr:uid="{6C491903-539C-4282-BA07-C253569DF500}"/>
    <cellStyle name="Normal 2" xfId="5" xr:uid="{4D773FEF-7FB6-4942-84F4-0E76D1DDCF95}"/>
    <cellStyle name="Normal 2 2" xfId="4" xr:uid="{FD35E45E-E87B-4D5C-8BB9-BF984C275671}"/>
    <cellStyle name="Normal 3" xfId="6" xr:uid="{11D7E4D4-C6ED-4D5C-AB39-88B9D2331779}"/>
    <cellStyle name="Normal 39" xfId="8" xr:uid="{47E0544E-53D2-49CF-AC1F-18F972338E62}"/>
  </cellStyles>
  <dxfs count="7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7793</xdr:rowOff>
    </xdr:from>
    <xdr:to>
      <xdr:col>3</xdr:col>
      <xdr:colOff>0</xdr:colOff>
      <xdr:row>1</xdr:row>
      <xdr:rowOff>7793</xdr:rowOff>
    </xdr:to>
    <xdr:sp macro="" textlink="">
      <xdr:nvSpPr>
        <xdr:cNvPr id="2" name="Text Box 20">
          <a:extLst>
            <a:ext uri="{FF2B5EF4-FFF2-40B4-BE49-F238E27FC236}">
              <a16:creationId xmlns:a16="http://schemas.microsoft.com/office/drawing/2014/main" id="{9524AB23-C789-442E-8D38-DA1E93134831}"/>
            </a:ext>
          </a:extLst>
        </xdr:cNvPr>
        <xdr:cNvSpPr txBox="1">
          <a:spLocks noChangeArrowheads="1"/>
        </xdr:cNvSpPr>
      </xdr:nvSpPr>
      <xdr:spPr bwMode="auto">
        <a:xfrm>
          <a:off x="4267200" y="9698"/>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EOL</a:t>
          </a:r>
        </a:p>
      </xdr:txBody>
    </xdr:sp>
    <xdr:clientData/>
  </xdr:twoCellAnchor>
  <xdr:twoCellAnchor>
    <xdr:from>
      <xdr:col>3</xdr:col>
      <xdr:colOff>0</xdr:colOff>
      <xdr:row>1</xdr:row>
      <xdr:rowOff>7793</xdr:rowOff>
    </xdr:from>
    <xdr:to>
      <xdr:col>3</xdr:col>
      <xdr:colOff>0</xdr:colOff>
      <xdr:row>1</xdr:row>
      <xdr:rowOff>7793</xdr:rowOff>
    </xdr:to>
    <xdr:sp macro="" textlink="">
      <xdr:nvSpPr>
        <xdr:cNvPr id="3" name="Text Box 20">
          <a:extLst>
            <a:ext uri="{FF2B5EF4-FFF2-40B4-BE49-F238E27FC236}">
              <a16:creationId xmlns:a16="http://schemas.microsoft.com/office/drawing/2014/main" id="{4C78A551-AAD6-46AE-A391-9C3B0DC12E4E}"/>
            </a:ext>
          </a:extLst>
        </xdr:cNvPr>
        <xdr:cNvSpPr txBox="1">
          <a:spLocks noChangeArrowheads="1"/>
        </xdr:cNvSpPr>
      </xdr:nvSpPr>
      <xdr:spPr bwMode="auto">
        <a:xfrm>
          <a:off x="4267200" y="9698"/>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EOL</a:t>
          </a:r>
        </a:p>
      </xdr:txBody>
    </xdr:sp>
    <xdr:clientData/>
  </xdr:twoCellAnchor>
  <xdr:twoCellAnchor>
    <xdr:from>
      <xdr:col>3</xdr:col>
      <xdr:colOff>0</xdr:colOff>
      <xdr:row>1</xdr:row>
      <xdr:rowOff>7793</xdr:rowOff>
    </xdr:from>
    <xdr:to>
      <xdr:col>3</xdr:col>
      <xdr:colOff>0</xdr:colOff>
      <xdr:row>1</xdr:row>
      <xdr:rowOff>7793</xdr:rowOff>
    </xdr:to>
    <xdr:sp macro="" textlink="">
      <xdr:nvSpPr>
        <xdr:cNvPr id="4" name="Text Box 20">
          <a:extLst>
            <a:ext uri="{FF2B5EF4-FFF2-40B4-BE49-F238E27FC236}">
              <a16:creationId xmlns:a16="http://schemas.microsoft.com/office/drawing/2014/main" id="{CC270B16-E288-4656-8F2F-A8487B864E56}"/>
            </a:ext>
          </a:extLst>
        </xdr:cNvPr>
        <xdr:cNvSpPr txBox="1">
          <a:spLocks noChangeArrowheads="1"/>
        </xdr:cNvSpPr>
      </xdr:nvSpPr>
      <xdr:spPr bwMode="auto">
        <a:xfrm>
          <a:off x="4267200" y="9698"/>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EOL</a:t>
          </a:r>
        </a:p>
      </xdr:txBody>
    </xdr:sp>
    <xdr:clientData/>
  </xdr:twoCellAnchor>
  <xdr:twoCellAnchor>
    <xdr:from>
      <xdr:col>3</xdr:col>
      <xdr:colOff>0</xdr:colOff>
      <xdr:row>1</xdr:row>
      <xdr:rowOff>7793</xdr:rowOff>
    </xdr:from>
    <xdr:to>
      <xdr:col>3</xdr:col>
      <xdr:colOff>0</xdr:colOff>
      <xdr:row>1</xdr:row>
      <xdr:rowOff>7793</xdr:rowOff>
    </xdr:to>
    <xdr:sp macro="" textlink="">
      <xdr:nvSpPr>
        <xdr:cNvPr id="5" name="Text Box 20">
          <a:extLst>
            <a:ext uri="{FF2B5EF4-FFF2-40B4-BE49-F238E27FC236}">
              <a16:creationId xmlns:a16="http://schemas.microsoft.com/office/drawing/2014/main" id="{FA3DDF89-D572-4173-AF7C-C8A8C4D7CAFE}"/>
            </a:ext>
          </a:extLst>
        </xdr:cNvPr>
        <xdr:cNvSpPr txBox="1">
          <a:spLocks noChangeArrowheads="1"/>
        </xdr:cNvSpPr>
      </xdr:nvSpPr>
      <xdr:spPr bwMode="auto">
        <a:xfrm>
          <a:off x="4267200" y="9698"/>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EOL</a:t>
          </a:r>
        </a:p>
      </xdr:txBody>
    </xdr:sp>
    <xdr:clientData/>
  </xdr:twoCellAnchor>
  <xdr:twoCellAnchor>
    <xdr:from>
      <xdr:col>3</xdr:col>
      <xdr:colOff>0</xdr:colOff>
      <xdr:row>1</xdr:row>
      <xdr:rowOff>7793</xdr:rowOff>
    </xdr:from>
    <xdr:to>
      <xdr:col>3</xdr:col>
      <xdr:colOff>0</xdr:colOff>
      <xdr:row>1</xdr:row>
      <xdr:rowOff>7793</xdr:rowOff>
    </xdr:to>
    <xdr:sp macro="" textlink="">
      <xdr:nvSpPr>
        <xdr:cNvPr id="6" name="Text Box 20">
          <a:extLst>
            <a:ext uri="{FF2B5EF4-FFF2-40B4-BE49-F238E27FC236}">
              <a16:creationId xmlns:a16="http://schemas.microsoft.com/office/drawing/2014/main" id="{1547235D-2376-4B2A-9CC8-194C6F5D5BBA}"/>
            </a:ext>
          </a:extLst>
        </xdr:cNvPr>
        <xdr:cNvSpPr txBox="1">
          <a:spLocks noChangeArrowheads="1"/>
        </xdr:cNvSpPr>
      </xdr:nvSpPr>
      <xdr:spPr bwMode="auto">
        <a:xfrm>
          <a:off x="4267200" y="9698"/>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EOL</a:t>
          </a:r>
        </a:p>
      </xdr:txBody>
    </xdr:sp>
    <xdr:clientData/>
  </xdr:twoCellAnchor>
  <xdr:twoCellAnchor>
    <xdr:from>
      <xdr:col>3</xdr:col>
      <xdr:colOff>0</xdr:colOff>
      <xdr:row>1</xdr:row>
      <xdr:rowOff>7793</xdr:rowOff>
    </xdr:from>
    <xdr:to>
      <xdr:col>3</xdr:col>
      <xdr:colOff>0</xdr:colOff>
      <xdr:row>1</xdr:row>
      <xdr:rowOff>7793</xdr:rowOff>
    </xdr:to>
    <xdr:sp macro="" textlink="">
      <xdr:nvSpPr>
        <xdr:cNvPr id="7" name="Text Box 20">
          <a:extLst>
            <a:ext uri="{FF2B5EF4-FFF2-40B4-BE49-F238E27FC236}">
              <a16:creationId xmlns:a16="http://schemas.microsoft.com/office/drawing/2014/main" id="{B5BF5186-D58D-45DD-AA7D-5AADE51F9800}"/>
            </a:ext>
          </a:extLst>
        </xdr:cNvPr>
        <xdr:cNvSpPr txBox="1">
          <a:spLocks noChangeArrowheads="1"/>
        </xdr:cNvSpPr>
      </xdr:nvSpPr>
      <xdr:spPr bwMode="auto">
        <a:xfrm>
          <a:off x="4267200" y="9698"/>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EOL</a:t>
          </a:r>
        </a:p>
      </xdr:txBody>
    </xdr:sp>
    <xdr:clientData/>
  </xdr:twoCellAnchor>
  <xdr:twoCellAnchor>
    <xdr:from>
      <xdr:col>3</xdr:col>
      <xdr:colOff>0</xdr:colOff>
      <xdr:row>1</xdr:row>
      <xdr:rowOff>7793</xdr:rowOff>
    </xdr:from>
    <xdr:to>
      <xdr:col>3</xdr:col>
      <xdr:colOff>0</xdr:colOff>
      <xdr:row>1</xdr:row>
      <xdr:rowOff>7793</xdr:rowOff>
    </xdr:to>
    <xdr:sp macro="" textlink="">
      <xdr:nvSpPr>
        <xdr:cNvPr id="8" name="Text Box 20">
          <a:extLst>
            <a:ext uri="{FF2B5EF4-FFF2-40B4-BE49-F238E27FC236}">
              <a16:creationId xmlns:a16="http://schemas.microsoft.com/office/drawing/2014/main" id="{060FE444-150D-4A55-BD44-85491D4C8E7C}"/>
            </a:ext>
          </a:extLst>
        </xdr:cNvPr>
        <xdr:cNvSpPr txBox="1">
          <a:spLocks noChangeArrowheads="1"/>
        </xdr:cNvSpPr>
      </xdr:nvSpPr>
      <xdr:spPr bwMode="auto">
        <a:xfrm>
          <a:off x="4267200" y="9698"/>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EOL</a:t>
          </a:r>
        </a:p>
      </xdr:txBody>
    </xdr:sp>
    <xdr:clientData/>
  </xdr:twoCellAnchor>
  <xdr:twoCellAnchor>
    <xdr:from>
      <xdr:col>3</xdr:col>
      <xdr:colOff>0</xdr:colOff>
      <xdr:row>1</xdr:row>
      <xdr:rowOff>7793</xdr:rowOff>
    </xdr:from>
    <xdr:to>
      <xdr:col>3</xdr:col>
      <xdr:colOff>0</xdr:colOff>
      <xdr:row>1</xdr:row>
      <xdr:rowOff>7793</xdr:rowOff>
    </xdr:to>
    <xdr:sp macro="" textlink="">
      <xdr:nvSpPr>
        <xdr:cNvPr id="9" name="Text Box 20">
          <a:extLst>
            <a:ext uri="{FF2B5EF4-FFF2-40B4-BE49-F238E27FC236}">
              <a16:creationId xmlns:a16="http://schemas.microsoft.com/office/drawing/2014/main" id="{BFE2E9CE-CFDB-48BA-BBF2-BE3C560382E1}"/>
            </a:ext>
          </a:extLst>
        </xdr:cNvPr>
        <xdr:cNvSpPr txBox="1">
          <a:spLocks noChangeArrowheads="1"/>
        </xdr:cNvSpPr>
      </xdr:nvSpPr>
      <xdr:spPr bwMode="auto">
        <a:xfrm>
          <a:off x="4267200" y="9698"/>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EOL</a:t>
          </a:r>
        </a:p>
      </xdr:txBody>
    </xdr:sp>
    <xdr:clientData/>
  </xdr:twoCellAnchor>
  <xdr:twoCellAnchor editAs="oneCell">
    <xdr:from>
      <xdr:col>0</xdr:col>
      <xdr:colOff>0</xdr:colOff>
      <xdr:row>0</xdr:row>
      <xdr:rowOff>0</xdr:rowOff>
    </xdr:from>
    <xdr:to>
      <xdr:col>1</xdr:col>
      <xdr:colOff>914590</xdr:colOff>
      <xdr:row>0</xdr:row>
      <xdr:rowOff>819982</xdr:rowOff>
    </xdr:to>
    <xdr:pic>
      <xdr:nvPicPr>
        <xdr:cNvPr id="10" name="Picture 9">
          <a:extLst>
            <a:ext uri="{FF2B5EF4-FFF2-40B4-BE49-F238E27FC236}">
              <a16:creationId xmlns:a16="http://schemas.microsoft.com/office/drawing/2014/main" id="{356F112B-0CC0-49DA-964F-C66F1AA7946B}"/>
            </a:ext>
          </a:extLst>
        </xdr:cNvPr>
        <xdr:cNvPicPr>
          <a:picLocks noChangeAspect="1"/>
        </xdr:cNvPicPr>
      </xdr:nvPicPr>
      <xdr:blipFill>
        <a:blip xmlns:r="http://schemas.openxmlformats.org/officeDocument/2006/relationships" r:embed="rId1"/>
        <a:stretch>
          <a:fillRect/>
        </a:stretch>
      </xdr:blipFill>
      <xdr:spPr>
        <a:xfrm>
          <a:off x="0" y="0"/>
          <a:ext cx="2194750" cy="8047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turner\Documents\Prices\Optoma%20Projector%20DEC%202019%20%20Pric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ors"/>
      <sheetName val="Products by SKU"/>
      <sheetName val="Refurbished "/>
      <sheetName val="Interactive Panels"/>
      <sheetName val=" Quad LED Display"/>
      <sheetName val="Lookup"/>
    </sheetNames>
    <sheetDataSet>
      <sheetData sheetId="0"/>
      <sheetData sheetId="1"/>
      <sheetData sheetId="2"/>
      <sheetData sheetId="3"/>
      <sheetData sheetId="4"/>
      <sheetData sheetId="5">
        <row r="1">
          <cell r="A1" t="str">
            <v>Model</v>
          </cell>
          <cell r="B1" t="str">
            <v>Category</v>
          </cell>
          <cell r="C1" t="str">
            <v>Shipping Weight</v>
          </cell>
          <cell r="D1" t="str">
            <v>Dims</v>
          </cell>
          <cell r="E1" t="str">
            <v>UPC</v>
          </cell>
          <cell r="F1" t="str">
            <v>Link</v>
          </cell>
          <cell r="G1" t="str">
            <v>URL</v>
          </cell>
          <cell r="H1" t="str">
            <v>Throw Ratio</v>
          </cell>
          <cell r="I1" t="str">
            <v>Status</v>
          </cell>
        </row>
        <row r="2">
          <cell r="A2" t="str">
            <v>4K100TX</v>
          </cell>
          <cell r="B2" t="str">
            <v>HDBaseT Accessory</v>
          </cell>
          <cell r="C2">
            <v>1.98</v>
          </cell>
          <cell r="D2" t="str">
            <v>6.39" x 5.5" x 2.3"</v>
          </cell>
          <cell r="E2" t="str">
            <v>796435 09 121 7</v>
          </cell>
          <cell r="F2" t="str">
            <v>4K100TX PDF</v>
          </cell>
          <cell r="G2" t="str">
            <v>https://www.optoma.com/us/wp-content/uploads/sites/24/2018/03/Optoma_4K100TX_Datasheet.pdf</v>
          </cell>
          <cell r="H2" t="e">
            <v>#N/A</v>
          </cell>
          <cell r="I2" t="str">
            <v>EOL</v>
          </cell>
        </row>
        <row r="3">
          <cell r="A3" t="str">
            <v>4K500</v>
          </cell>
          <cell r="B3" t="str">
            <v>Projector - ProScene</v>
          </cell>
          <cell r="C3">
            <v>46</v>
          </cell>
          <cell r="D3" t="str">
            <v>25.75”x27.5”x13.75”</v>
          </cell>
          <cell r="E3" t="str">
            <v>796435 44 059 6</v>
          </cell>
          <cell r="F3" t="str">
            <v>4K500 PDF</v>
          </cell>
          <cell r="G3" t="str">
            <v>https://www.optoma.com/us/wp-content/uploads/sites/24/2018/03/4K500-Datasheet.pdf</v>
          </cell>
          <cell r="H3" t="str">
            <v>1.35 - 2.63</v>
          </cell>
          <cell r="I3" t="str">
            <v>EOL</v>
          </cell>
        </row>
        <row r="4">
          <cell r="A4" t="str">
            <v>4K550</v>
          </cell>
          <cell r="B4" t="str">
            <v>Projector - ProScene</v>
          </cell>
          <cell r="C4">
            <v>46</v>
          </cell>
          <cell r="D4" t="str">
            <v>25.75”x27.5”x13.75”</v>
          </cell>
          <cell r="E4" t="str">
            <v>796435 44 229 3</v>
          </cell>
          <cell r="F4" t="str">
            <v>4K550 PDF</v>
          </cell>
          <cell r="G4" t="str">
            <v>https://www.optoma.com/us/wp-content/uploads/sites/24/2018/09/4K550_Datasheet-2.pdf</v>
          </cell>
          <cell r="H4" t="str">
            <v>1.39-2.22</v>
          </cell>
          <cell r="I4" t="str">
            <v>Current</v>
          </cell>
        </row>
        <row r="5">
          <cell r="A5" t="str">
            <v>4K550ST</v>
          </cell>
          <cell r="B5" t="str">
            <v>Projector - ProScene</v>
          </cell>
          <cell r="C5">
            <v>17.5</v>
          </cell>
          <cell r="D5" t="str">
            <v>20.25” x 14.5” x 8”</v>
          </cell>
          <cell r="E5" t="str">
            <v>20.25” x 14.5” x 8”</v>
          </cell>
          <cell r="F5" t="str">
            <v>4K550ST PDF</v>
          </cell>
          <cell r="G5" t="str">
            <v>https://www.optoma.com/us/wp-content/uploads/sites/24/2018/09/4K550ST_Datasheet.pdf</v>
          </cell>
          <cell r="H5">
            <v>0.78</v>
          </cell>
          <cell r="I5" t="str">
            <v>Limited Avail</v>
          </cell>
        </row>
        <row r="6">
          <cell r="A6" t="str">
            <v>BC300</v>
          </cell>
          <cell r="B6" t="str">
            <v>3D Accessory</v>
          </cell>
          <cell r="C6">
            <v>1</v>
          </cell>
          <cell r="D6" t="str">
            <v>1.8″ x 1.3″ x 0.7″</v>
          </cell>
          <cell r="E6" t="str">
            <v>796435 09 059 3</v>
          </cell>
          <cell r="F6" t="str">
            <v>BC300 PDF</v>
          </cell>
          <cell r="G6" t="str">
            <v>https://www.optoma.com/us/product/bc300-2/</v>
          </cell>
          <cell r="H6" t="e">
            <v>#N/A</v>
          </cell>
          <cell r="I6" t="str">
            <v>EOL</v>
          </cell>
        </row>
        <row r="7">
          <cell r="A7" t="str">
            <v>BI-PEN50</v>
          </cell>
          <cell r="B7" t="str">
            <v>IFP - Accessory</v>
          </cell>
          <cell r="C7">
            <v>1</v>
          </cell>
          <cell r="D7" t="str">
            <v>37.8" x 25.59" x 1.8"</v>
          </cell>
          <cell r="E7" t="str">
            <v>796435 69 003 8</v>
          </cell>
          <cell r="F7" t="str">
            <v>BI-PEN50 PDF</v>
          </cell>
          <cell r="G7" t="str">
            <v>https://www.optoma.com/us/?s=BI-PEN50</v>
          </cell>
          <cell r="H7" t="e">
            <v>#N/A</v>
          </cell>
          <cell r="I7" t="str">
            <v>Current</v>
          </cell>
        </row>
        <row r="8">
          <cell r="A8" t="str">
            <v>BO-HMTCS</v>
          </cell>
          <cell r="B8" t="str">
            <v>Video Processor</v>
          </cell>
          <cell r="C8">
            <v>1</v>
          </cell>
          <cell r="D8"/>
          <cell r="E8"/>
          <cell r="F8" t="str">
            <v>BO-HMTCS PDF</v>
          </cell>
          <cell r="G8" t="str">
            <v>https://www.optoma.com/us/product/bo-hmtcs/</v>
          </cell>
          <cell r="H8" t="e">
            <v>#N/A</v>
          </cell>
          <cell r="I8" t="str">
            <v>Current</v>
          </cell>
        </row>
        <row r="9">
          <cell r="A9" t="str">
            <v>BR-3073N</v>
          </cell>
          <cell r="B9" t="str">
            <v>IFP - Accessory</v>
          </cell>
          <cell r="C9">
            <v>1</v>
          </cell>
          <cell r="D9" t="str">
            <v>8.35" x 2" x 1"</v>
          </cell>
          <cell r="E9" t="str">
            <v>796435 22 211 6</v>
          </cell>
          <cell r="F9" t="str">
            <v>BR-3073N PDF</v>
          </cell>
          <cell r="G9" t="str">
            <v>https://www.optoma.com/us/?s=BR-3073N</v>
          </cell>
          <cell r="H9" t="e">
            <v>#N/A</v>
          </cell>
          <cell r="I9" t="str">
            <v>Current</v>
          </cell>
        </row>
        <row r="10">
          <cell r="A10" t="str">
            <v>BX-CAA01</v>
          </cell>
          <cell r="B10" t="str">
            <v>Lens</v>
          </cell>
          <cell r="C10" t="str">
            <v>2.0 s</v>
          </cell>
          <cell r="D10" t="str">
            <v>7.25" x 10.25" x 7.25"</v>
          </cell>
          <cell r="E10" t="str">
            <v>796435 07 018 2</v>
          </cell>
          <cell r="F10" t="str">
            <v>BX-CAA01 PDF</v>
          </cell>
          <cell r="G10" t="str">
            <v>https://www.optoma.com/us/product/bx-caa01-2/</v>
          </cell>
          <cell r="H10" t="str">
            <v>0.95 ~ 1.22.</v>
          </cell>
          <cell r="I10" t="str">
            <v>Current</v>
          </cell>
        </row>
        <row r="11">
          <cell r="A11" t="str">
            <v>BX-CAA02</v>
          </cell>
          <cell r="B11" t="str">
            <v>Lens</v>
          </cell>
          <cell r="C11" t="str">
            <v>1.6 s</v>
          </cell>
          <cell r="D11" t="str">
            <v>7.25" x 10.25" x 7.25"</v>
          </cell>
          <cell r="E11" t="str">
            <v>796435 07 019 9</v>
          </cell>
          <cell r="F11" t="str">
            <v>BX-CAA02 PDF</v>
          </cell>
          <cell r="G11" t="str">
            <v>https://www.optoma.com/us/product/bx-caa02-2/</v>
          </cell>
          <cell r="H11" t="str">
            <v>1.28~1.61</v>
          </cell>
          <cell r="I11" t="str">
            <v>Current</v>
          </cell>
        </row>
        <row r="12">
          <cell r="A12" t="str">
            <v>BX-CAA03</v>
          </cell>
          <cell r="B12" t="str">
            <v>Lens</v>
          </cell>
          <cell r="C12" t="str">
            <v>2.4 s</v>
          </cell>
          <cell r="D12" t="str">
            <v>7.25" x 10.25" x 7.25"</v>
          </cell>
          <cell r="E12" t="str">
            <v>796435 07 020 5</v>
          </cell>
          <cell r="F12" t="str">
            <v>BX-CAA03 PDF</v>
          </cell>
          <cell r="G12" t="str">
            <v>https://www.optoma.com/us/product/bx-caa03-2/</v>
          </cell>
          <cell r="H12" t="str">
            <v>1.6~3.07</v>
          </cell>
          <cell r="I12" t="str">
            <v>Current</v>
          </cell>
        </row>
        <row r="13">
          <cell r="A13" t="str">
            <v>BX-CAA06</v>
          </cell>
          <cell r="B13" t="str">
            <v>Lens</v>
          </cell>
          <cell r="C13" t="str">
            <v>2.0 s</v>
          </cell>
          <cell r="D13" t="str">
            <v>7.25" x 10.25" x 7.25"</v>
          </cell>
          <cell r="E13" t="str">
            <v>796435 07 128 8</v>
          </cell>
          <cell r="F13" t="str">
            <v>BX-CAA06 PDF</v>
          </cell>
          <cell r="G13" t="str">
            <v>https://www.optoma.com/us/product/bx-caa06/</v>
          </cell>
          <cell r="H13" t="str">
            <v xml:space="preserve">1.22 ~ 1.53 </v>
          </cell>
          <cell r="I13" t="str">
            <v>Current</v>
          </cell>
        </row>
        <row r="14">
          <cell r="A14" t="str">
            <v>BX-CTA13</v>
          </cell>
          <cell r="B14" t="str">
            <v>Lens</v>
          </cell>
          <cell r="C14" t="str">
            <v>2.4 s</v>
          </cell>
          <cell r="D14" t="str">
            <v>7.25" x 10.25" x 7.25"</v>
          </cell>
          <cell r="E14" t="str">
            <v>796435 07 121 9</v>
          </cell>
          <cell r="F14" t="str">
            <v>BX-CTA13 PDF</v>
          </cell>
          <cell r="G14" t="str">
            <v>https://www.optoma.com/us/product/bx-cta13-2/</v>
          </cell>
          <cell r="H14" t="str">
            <v>2.9 ~ 5.5</v>
          </cell>
          <cell r="I14" t="str">
            <v>Current</v>
          </cell>
        </row>
        <row r="15">
          <cell r="A15" t="str">
            <v>BX-CTA15</v>
          </cell>
          <cell r="B15" t="str">
            <v>Lens</v>
          </cell>
          <cell r="C15" t="str">
            <v>2.4 s</v>
          </cell>
          <cell r="D15" t="str">
            <v>7.25" x 10.25" x 7.25"</v>
          </cell>
          <cell r="E15" t="str">
            <v>796435 07 122 6</v>
          </cell>
          <cell r="F15" t="str">
            <v>BX=CTA15 PDF</v>
          </cell>
          <cell r="G15" t="str">
            <v>https://www.optoma.com/us/product/bx-cta15-2/</v>
          </cell>
          <cell r="H15" t="str">
            <v xml:space="preserve"> .75~.95</v>
          </cell>
          <cell r="I15" t="str">
            <v>Current</v>
          </cell>
        </row>
        <row r="16">
          <cell r="A16" t="str">
            <v>BX-CTA16</v>
          </cell>
          <cell r="B16" t="str">
            <v>Lens</v>
          </cell>
          <cell r="C16" t="str">
            <v>24 s.</v>
          </cell>
          <cell r="D16" t="str">
            <v>21.5" x 11" x 15.25"</v>
          </cell>
          <cell r="E16" t="str">
            <v>796435 07 132 5</v>
          </cell>
          <cell r="F16" t="str">
            <v>BX-CTA16 PDF</v>
          </cell>
          <cell r="G16" t="str">
            <v>https://www.optoma.com/us/product/bx-cta16/</v>
          </cell>
          <cell r="H16">
            <v>0.36</v>
          </cell>
          <cell r="I16" t="str">
            <v>Current</v>
          </cell>
        </row>
        <row r="17">
          <cell r="A17" t="str">
            <v>BX-CTA18</v>
          </cell>
          <cell r="B17" t="str">
            <v>Lens</v>
          </cell>
          <cell r="C17">
            <v>7.8</v>
          </cell>
          <cell r="D17" t="str">
            <v>15.7"x23.4"x15.4"</v>
          </cell>
          <cell r="E17" t="str">
            <v>796435 07 115 8</v>
          </cell>
          <cell r="F17" t="str">
            <v>BX-CTA18 PDF</v>
          </cell>
          <cell r="G17" t="str">
            <v>https://www.optoma.com/us/product/bx-cta18-2/</v>
          </cell>
          <cell r="H17" t="str">
            <v xml:space="preserve"> .84 ~ 1.02</v>
          </cell>
          <cell r="I17" t="str">
            <v>Current</v>
          </cell>
        </row>
        <row r="18">
          <cell r="A18" t="str">
            <v>BX-CTA19</v>
          </cell>
          <cell r="B18" t="str">
            <v>Lens</v>
          </cell>
          <cell r="C18">
            <v>4.8</v>
          </cell>
          <cell r="D18" t="str">
            <v>15.7"x23.4"x15.4"</v>
          </cell>
          <cell r="E18" t="str">
            <v>796435 07 116 5</v>
          </cell>
          <cell r="F18" t="str">
            <v>BX-CTA19 PDF</v>
          </cell>
          <cell r="G18" t="str">
            <v>https://www.optoma.com/us/product/bx-cta19-2/</v>
          </cell>
          <cell r="H18" t="str">
            <v>1.02 ~ 1.36</v>
          </cell>
          <cell r="I18" t="str">
            <v>Current</v>
          </cell>
        </row>
        <row r="19">
          <cell r="A19" t="str">
            <v>BX-CTA20</v>
          </cell>
          <cell r="B19" t="str">
            <v>Lens</v>
          </cell>
          <cell r="C19">
            <v>6.1</v>
          </cell>
          <cell r="D19" t="str">
            <v>15.7"x23.4"x15.4"</v>
          </cell>
          <cell r="E19" t="str">
            <v>796435 07 117 2</v>
          </cell>
          <cell r="F19" t="str">
            <v>BX-CTA20 PDF</v>
          </cell>
          <cell r="G19" t="str">
            <v>https://www.optoma.com/us/product/bx-cta20-2/</v>
          </cell>
          <cell r="H19" t="str">
            <v xml:space="preserve"> 1.70 ~ 2.12</v>
          </cell>
          <cell r="I19" t="str">
            <v>Current</v>
          </cell>
        </row>
        <row r="20">
          <cell r="A20" t="str">
            <v>BX-CTA21</v>
          </cell>
          <cell r="B20" t="str">
            <v>Lens</v>
          </cell>
          <cell r="C20">
            <v>5.3</v>
          </cell>
          <cell r="D20" t="str">
            <v>15.7"x23.4"x15.4"</v>
          </cell>
          <cell r="E20" t="str">
            <v>796435 07 118 9</v>
          </cell>
          <cell r="F20" t="str">
            <v>BX-CTA21 PDF</v>
          </cell>
          <cell r="G20" t="str">
            <v>https://www.optoma.com/us/product/bx-cta21-2/</v>
          </cell>
          <cell r="H20" t="str">
            <v>2.12 ~ 2.83</v>
          </cell>
          <cell r="I20" t="str">
            <v>Current</v>
          </cell>
        </row>
        <row r="21">
          <cell r="A21" t="str">
            <v>BX-CTA22</v>
          </cell>
          <cell r="B21" t="str">
            <v>Lens</v>
          </cell>
          <cell r="C21">
            <v>6.3</v>
          </cell>
          <cell r="D21" t="str">
            <v>15.7"x23.4"x15.4"</v>
          </cell>
          <cell r="E21" t="str">
            <v>796435 07 119 6</v>
          </cell>
          <cell r="F21" t="str">
            <v>BX-CTA22 PDF</v>
          </cell>
          <cell r="G21" t="str">
            <v>https://www.optoma.com/us/product/bx-cta22-2/</v>
          </cell>
          <cell r="H21" t="str">
            <v>2.83 ~ 5.66</v>
          </cell>
          <cell r="I21" t="str">
            <v>Current</v>
          </cell>
        </row>
        <row r="22">
          <cell r="A22" t="str">
            <v>BX-CTA23</v>
          </cell>
          <cell r="B22" t="str">
            <v>Lens</v>
          </cell>
          <cell r="C22">
            <v>5.9</v>
          </cell>
          <cell r="D22" t="str">
            <v>15.7"x23.4"x15.4"</v>
          </cell>
          <cell r="E22" t="str">
            <v>796435 07 120 2</v>
          </cell>
          <cell r="F22" t="str">
            <v>BX-CTA23 PDF</v>
          </cell>
          <cell r="G22" t="str">
            <v>https://www.optoma.com/us/product/bx-cta23-2/</v>
          </cell>
          <cell r="H22" t="str">
            <v>5.66 ~ 10.18</v>
          </cell>
          <cell r="I22" t="str">
            <v>Current</v>
          </cell>
        </row>
        <row r="23">
          <cell r="A23" t="str">
            <v>BX-CTA25</v>
          </cell>
          <cell r="B23" t="str">
            <v>Lens</v>
          </cell>
          <cell r="C23">
            <v>4.5999999999999996</v>
          </cell>
          <cell r="D23" t="str">
            <v>6.10 x 8.42</v>
          </cell>
          <cell r="E23" t="str">
            <v>796435 07 135 6</v>
          </cell>
          <cell r="F23" t="str">
            <v>BX-CTA25.PDG</v>
          </cell>
          <cell r="G23" t="str">
            <v>https://www.optoma.com/us/product/bx-cta25/</v>
          </cell>
          <cell r="H23" t="str">
            <v>0.85 ~ 1.02</v>
          </cell>
          <cell r="I23" t="str">
            <v>New</v>
          </cell>
        </row>
        <row r="24">
          <cell r="A24" t="str">
            <v>BX-CTA26</v>
          </cell>
          <cell r="B24" t="str">
            <v>Lens</v>
          </cell>
          <cell r="C24">
            <v>3.5</v>
          </cell>
          <cell r="D24" t="str">
            <v>4.03 x 7.74</v>
          </cell>
          <cell r="E24" t="str">
            <v>796435 07 134 9</v>
          </cell>
          <cell r="F24" t="str">
            <v>BX-CTA26.PDF</v>
          </cell>
          <cell r="G24" t="str">
            <v>https://www.optoma.com/us/product/bx-cta26/</v>
          </cell>
          <cell r="H24" t="str">
            <v>1.2 ~ 1.73</v>
          </cell>
          <cell r="I24" t="str">
            <v>Current</v>
          </cell>
        </row>
        <row r="25">
          <cell r="A25" t="str">
            <v>BX-CTADOME</v>
          </cell>
          <cell r="B25" t="str">
            <v>Lens</v>
          </cell>
          <cell r="C25">
            <v>6.6</v>
          </cell>
          <cell r="D25" t="str">
            <v>6.10 x 8.44</v>
          </cell>
          <cell r="E25" t="str">
            <v>796435 07 135 8</v>
          </cell>
          <cell r="F25" t="str">
            <v>BX-CTADOME PDF</v>
          </cell>
          <cell r="G25" t="str">
            <v>https://www.optoma.com/us/product/bx-ctadome/</v>
          </cell>
          <cell r="H25" t="str">
            <v>Dome 360</v>
          </cell>
          <cell r="I25" t="str">
            <v>Current</v>
          </cell>
        </row>
        <row r="26">
          <cell r="A26" t="str">
            <v>BX-DL080</v>
          </cell>
          <cell r="B26" t="str">
            <v>Lens</v>
          </cell>
          <cell r="C26" t="str">
            <v>2.1 s</v>
          </cell>
          <cell r="D26" t="str">
            <v>9.5" x 6" x 6.25"</v>
          </cell>
          <cell r="E26" t="str">
            <v>796435 07 002 1</v>
          </cell>
          <cell r="F26" t="str">
            <v>BX-DL080 PDF</v>
          </cell>
          <cell r="G26" t="str">
            <v>https://www.optoma.com/us/product/bx-dl080-2/</v>
          </cell>
          <cell r="H26" t="e">
            <v>#N/A</v>
          </cell>
          <cell r="I26" t="str">
            <v>No New Orders</v>
          </cell>
        </row>
        <row r="27">
          <cell r="A27" t="str">
            <v>BX-DL100</v>
          </cell>
          <cell r="B27" t="str">
            <v>Lens</v>
          </cell>
          <cell r="C27" t="str">
            <v>2.1 s</v>
          </cell>
          <cell r="D27" t="str">
            <v>9.5" x 6" x 6.25"</v>
          </cell>
          <cell r="E27" t="str">
            <v>796435 07 111 0</v>
          </cell>
          <cell r="F27" t="str">
            <v>BX-DL100 PDF</v>
          </cell>
          <cell r="G27" t="str">
            <v>https://www.optoma.com/us/product/bx-dl100-2/</v>
          </cell>
          <cell r="H27" t="e">
            <v>#N/A</v>
          </cell>
          <cell r="I27" t="str">
            <v>Current</v>
          </cell>
        </row>
        <row r="28">
          <cell r="A28" t="str">
            <v>BX-DL200</v>
          </cell>
          <cell r="B28" t="str">
            <v>Lens</v>
          </cell>
          <cell r="C28" t="str">
            <v>1.9 s</v>
          </cell>
          <cell r="D28" t="str">
            <v>9.5" x 6" x 6.25"</v>
          </cell>
          <cell r="E28" t="str">
            <v>796435 07 003 8</v>
          </cell>
          <cell r="F28" t="str">
            <v>BX-DL200 PDF</v>
          </cell>
          <cell r="G28" t="str">
            <v>https://www.optoma.com/us/product/bx-dl200-2/</v>
          </cell>
          <cell r="H28" t="e">
            <v>#N/A</v>
          </cell>
          <cell r="I28" t="str">
            <v>Current</v>
          </cell>
        </row>
        <row r="29">
          <cell r="A29" t="str">
            <v>BX-DL300</v>
          </cell>
          <cell r="B29" t="str">
            <v>Lens</v>
          </cell>
          <cell r="C29" t="str">
            <v>1.9 s</v>
          </cell>
          <cell r="D29" t="str">
            <v>9.5" x 6" x 6.25"</v>
          </cell>
          <cell r="E29" t="str">
            <v>796435 07 004 5</v>
          </cell>
          <cell r="F29" t="str">
            <v>BX-DL300 PDF</v>
          </cell>
          <cell r="G29" t="str">
            <v>https://www.optoma.com/us/product/bx-dl300-2/</v>
          </cell>
          <cell r="H29" t="e">
            <v>#N/A</v>
          </cell>
          <cell r="I29" t="str">
            <v>Current</v>
          </cell>
        </row>
        <row r="30">
          <cell r="A30" t="str">
            <v>BX-DL500</v>
          </cell>
          <cell r="B30" t="str">
            <v>Lens</v>
          </cell>
          <cell r="C30" t="str">
            <v>2.1 s</v>
          </cell>
          <cell r="D30" t="str">
            <v>9.5" x 6" x 6.25"</v>
          </cell>
          <cell r="E30" t="str">
            <v>796435 07 112 7</v>
          </cell>
          <cell r="F30" t="str">
            <v>BX-DL500 PDF</v>
          </cell>
          <cell r="G30" t="str">
            <v>https://www.optoma.com/us/product/bx-dl500-2/</v>
          </cell>
          <cell r="H30" t="e">
            <v>#N/A</v>
          </cell>
          <cell r="I30" t="str">
            <v>Current</v>
          </cell>
        </row>
        <row r="31">
          <cell r="A31" t="str">
            <v>BX-DLST1</v>
          </cell>
          <cell r="B31" t="str">
            <v>Lens</v>
          </cell>
          <cell r="C31" t="str">
            <v>7 lbs</v>
          </cell>
          <cell r="D31" t="str">
            <v>15" x 12" x 12"</v>
          </cell>
          <cell r="E31" t="str">
            <v>796435 07 014 4</v>
          </cell>
          <cell r="F31" t="str">
            <v>N/A</v>
          </cell>
          <cell r="G31" t="str">
            <v>N/A</v>
          </cell>
          <cell r="H31" t="e">
            <v>#N/A</v>
          </cell>
          <cell r="I31" t="str">
            <v>Limited Avail</v>
          </cell>
        </row>
        <row r="32">
          <cell r="A32" t="str">
            <v>BX-DLTZ1</v>
          </cell>
          <cell r="B32" t="str">
            <v>Lens</v>
          </cell>
          <cell r="C32" t="str">
            <v>8 lbs</v>
          </cell>
          <cell r="D32" t="str">
            <v>15" x 12" x 12"</v>
          </cell>
          <cell r="E32" t="str">
            <v>796435 07 015 1</v>
          </cell>
          <cell r="F32" t="str">
            <v>N/A</v>
          </cell>
          <cell r="G32" t="str">
            <v>N/A</v>
          </cell>
          <cell r="H32" t="e">
            <v>#N/A</v>
          </cell>
          <cell r="I32" t="str">
            <v>Current</v>
          </cell>
        </row>
        <row r="33">
          <cell r="A33" t="str">
            <v>BX-DLWT1</v>
          </cell>
          <cell r="B33" t="str">
            <v>Lens</v>
          </cell>
          <cell r="C33" t="str">
            <v>6 lbs</v>
          </cell>
          <cell r="D33" t="str">
            <v>15" x 12" x 12"</v>
          </cell>
          <cell r="E33" t="str">
            <v>796435 07 012 0</v>
          </cell>
          <cell r="F33" t="str">
            <v>N/A</v>
          </cell>
          <cell r="G33" t="str">
            <v>N/A</v>
          </cell>
          <cell r="H33" t="e">
            <v>#N/A</v>
          </cell>
          <cell r="I33" t="str">
            <v>EOL</v>
          </cell>
        </row>
        <row r="34">
          <cell r="A34" t="str">
            <v>BX-DLWT2</v>
          </cell>
          <cell r="B34" t="str">
            <v>Lens</v>
          </cell>
          <cell r="C34" t="str">
            <v>9 lbs</v>
          </cell>
          <cell r="D34" t="str">
            <v>15" x 12" x 12"</v>
          </cell>
          <cell r="E34" t="str">
            <v>796435 07 013 7</v>
          </cell>
          <cell r="F34" t="str">
            <v>N/A</v>
          </cell>
          <cell r="G34" t="str">
            <v>N/A</v>
          </cell>
          <cell r="H34" t="e">
            <v>#N/A</v>
          </cell>
          <cell r="I34" t="str">
            <v>Current</v>
          </cell>
        </row>
        <row r="35">
          <cell r="A35" t="str">
            <v>Cinemax P1</v>
          </cell>
          <cell r="B35" t="str">
            <v>Projector - 4K</v>
          </cell>
          <cell r="C35">
            <v>31.5</v>
          </cell>
          <cell r="D35" t="str">
            <v>29” x 11” x 20”</v>
          </cell>
          <cell r="E35" t="str">
            <v>796435 81 338 3</v>
          </cell>
          <cell r="F35" t="str">
            <v>Cinemax P1.PDF</v>
          </cell>
          <cell r="G35" t="str">
            <v>https://www.optoma.com/us/wp-content/uploads/sites/24/2019/09/CinamaX-P1_Datasheet_V1.pdf</v>
          </cell>
          <cell r="H35">
            <v>0.25</v>
          </cell>
          <cell r="I35" t="str">
            <v>Current</v>
          </cell>
        </row>
        <row r="36">
          <cell r="A36" t="str">
            <v>CS200T</v>
          </cell>
          <cell r="B36" t="str">
            <v>Video Processor</v>
          </cell>
          <cell r="C36">
            <v>16</v>
          </cell>
          <cell r="D36" t="str">
            <v>22.5” x 7.75” x 17.75”</v>
          </cell>
          <cell r="E36" t="str">
            <v>796435 09 137 8</v>
          </cell>
          <cell r="F36" t="str">
            <v>CS200T PDF</v>
          </cell>
          <cell r="G36" t="str">
            <v>https://www.optoma.com/us/wp-content/uploads/sites/24/2018/08/CS200T_Datasheet.pdf</v>
          </cell>
          <cell r="H36" t="e">
            <v>#N/A</v>
          </cell>
          <cell r="I36" t="str">
            <v>Current</v>
          </cell>
        </row>
        <row r="37">
          <cell r="A37" t="str">
            <v>EH200ST</v>
          </cell>
          <cell r="B37" t="str">
            <v>Projector - Short Throw</v>
          </cell>
          <cell r="C37">
            <v>8.1999999999999993</v>
          </cell>
          <cell r="D37" t="str">
            <v>15.6" x 10.9" x 6.1</v>
          </cell>
          <cell r="E37" t="str">
            <v>796435 81 219 5</v>
          </cell>
          <cell r="F37" t="str">
            <v>EH200ST PDF</v>
          </cell>
          <cell r="G37" t="str">
            <v>https://www.optoma.com/us/wp-content/uploads/sites/24/2017/11/EH200ST-DS-en-US.pdf</v>
          </cell>
          <cell r="H37">
            <v>0.5</v>
          </cell>
          <cell r="I37" t="str">
            <v>Current</v>
          </cell>
        </row>
        <row r="38">
          <cell r="A38" t="str">
            <v>EH320UST</v>
          </cell>
          <cell r="B38" t="str">
            <v>Projector - Ultra Short</v>
          </cell>
          <cell r="C38">
            <v>13</v>
          </cell>
          <cell r="D38" t="str">
            <v>16.2" x 19.6" x 8.7"</v>
          </cell>
          <cell r="E38" t="str">
            <v>796435 41 946 2</v>
          </cell>
          <cell r="F38" t="str">
            <v>EH320UST PDF</v>
          </cell>
          <cell r="G38" t="str">
            <v>https://www.optoma.com/us/wp-content/uploads/sites/24/2017/11/EH320UST-DS-en-US-1.pdf</v>
          </cell>
          <cell r="H38">
            <v>0.25</v>
          </cell>
          <cell r="I38" t="str">
            <v>EOL</v>
          </cell>
        </row>
        <row r="39">
          <cell r="A39" t="str">
            <v>EH320USTI</v>
          </cell>
          <cell r="B39" t="str">
            <v>Projector - Ultra Short</v>
          </cell>
          <cell r="C39">
            <v>16.25</v>
          </cell>
          <cell r="D39" t="str">
            <v>16.2" x 19.6" x 8.7"</v>
          </cell>
          <cell r="E39" t="str">
            <v>796435 41 949 3</v>
          </cell>
          <cell r="F39" t="str">
            <v>EH320USTi PDF</v>
          </cell>
          <cell r="G39" t="str">
            <v>https://www.optoma.com/us/wp-content/uploads/sites/24/2017/11/Optoma_EH320USTi_Datasheet.pdf</v>
          </cell>
          <cell r="H39">
            <v>0.25</v>
          </cell>
          <cell r="I39" t="str">
            <v>EOL</v>
          </cell>
        </row>
        <row r="40">
          <cell r="A40" t="str">
            <v>EH330UST</v>
          </cell>
          <cell r="B40" t="str">
            <v>Projector - Ultra Short</v>
          </cell>
          <cell r="C40">
            <v>13</v>
          </cell>
          <cell r="D40" t="str">
            <v>19" x 18" x 8.75"</v>
          </cell>
          <cell r="E40" t="str">
            <v>796435 44 252 1</v>
          </cell>
          <cell r="F40" t="str">
            <v>EH330UST PDF</v>
          </cell>
          <cell r="G40" t="str">
            <v>https://www.optoma.com/us/wp-content/uploads/sites/24/2018/06/EH330UST-Datasheet-1.pdf</v>
          </cell>
          <cell r="H40">
            <v>0.25</v>
          </cell>
          <cell r="I40" t="str">
            <v>Current</v>
          </cell>
        </row>
        <row r="41">
          <cell r="A41" t="str">
            <v>EH334</v>
          </cell>
          <cell r="B41" t="str">
            <v>Projector - Data</v>
          </cell>
          <cell r="C41">
            <v>9.6</v>
          </cell>
          <cell r="D41" t="str">
            <v>15.5 x 13.25 x 6.75</v>
          </cell>
          <cell r="E41" t="str">
            <v>796435 44 166 1</v>
          </cell>
          <cell r="F41" t="str">
            <v>EH334 PDF</v>
          </cell>
          <cell r="G41" t="str">
            <v>https://www.optoma.com/us/wp-content/uploads/sites/24/2018/03/Optoma_EH334_Datasheet.pdf</v>
          </cell>
          <cell r="H41" t="str">
            <v>1.47 to 1.62</v>
          </cell>
          <cell r="I41" t="str">
            <v>Limited Avail</v>
          </cell>
        </row>
        <row r="42">
          <cell r="A42" t="str">
            <v>EH336</v>
          </cell>
          <cell r="B42" t="str">
            <v>Projector - Data</v>
          </cell>
          <cell r="C42">
            <v>9.6</v>
          </cell>
          <cell r="D42" t="str">
            <v>15.5 x 13.25 x 6.75</v>
          </cell>
          <cell r="E42" t="str">
            <v>796435 44 171 5</v>
          </cell>
          <cell r="F42" t="str">
            <v>EH336 PDF</v>
          </cell>
          <cell r="G42" t="str">
            <v>https://www.optoma.com/us/wp-content/uploads/sites/24/2018/03/EH336-Datasheet.pdf</v>
          </cell>
          <cell r="H42" t="str">
            <v>1.58 to 2.06</v>
          </cell>
          <cell r="I42" t="str">
            <v>Current</v>
          </cell>
        </row>
        <row r="43">
          <cell r="A43" t="str">
            <v>EH400+</v>
          </cell>
          <cell r="B43" t="str">
            <v>Projector - Data</v>
          </cell>
          <cell r="C43">
            <v>7.25</v>
          </cell>
          <cell r="D43" t="str">
            <v>15.5" x 6.0" x 11.0"</v>
          </cell>
          <cell r="E43" t="str">
            <v>796435 44 075 6</v>
          </cell>
          <cell r="F43" t="str">
            <v>EH400+ PDF</v>
          </cell>
          <cell r="G43" t="str">
            <v>https://www.optoma.com/us/wp-content/uploads/sites/24/2017/11/EH400plus_Optoma_Datasheet.pdf</v>
          </cell>
          <cell r="H43" t="str">
            <v>1.13 to 1.47</v>
          </cell>
          <cell r="I43" t="str">
            <v>Current</v>
          </cell>
        </row>
        <row r="44">
          <cell r="A44" t="str">
            <v>EH412</v>
          </cell>
          <cell r="B44" t="str">
            <v>Projector - Data</v>
          </cell>
          <cell r="C44">
            <v>9.5</v>
          </cell>
          <cell r="D44" t="str">
            <v>15.5 x 13.25 x 6.75"</v>
          </cell>
          <cell r="E44" t="str">
            <v>796435 44 405 1</v>
          </cell>
          <cell r="F44" t="str">
            <v>EH412.PDF</v>
          </cell>
          <cell r="G44" t="str">
            <v>https://www.optoma.com/us/wp-content/uploads/sites/24/2019/07/EH412-Datasheet.pdf</v>
          </cell>
          <cell r="H44" t="str">
            <v>1.58 – 2.06</v>
          </cell>
          <cell r="I44" t="str">
            <v>Current</v>
          </cell>
        </row>
        <row r="45">
          <cell r="A45" t="str">
            <v>EH412ST</v>
          </cell>
          <cell r="B45" t="str">
            <v>Projector - Short Throw</v>
          </cell>
          <cell r="C45">
            <v>9.5</v>
          </cell>
          <cell r="D45" t="str">
            <v>15.5 x 13.25 x 6.75"</v>
          </cell>
          <cell r="E45" t="str">
            <v>796435 44 411 2</v>
          </cell>
          <cell r="F45" t="str">
            <v>EH412ST.PDF</v>
          </cell>
          <cell r="G45" t="str">
            <v>https://www.optoma.com/us/wp-content/uploads/sites/24/2019/07/EH412ST-Datasheet.pdf</v>
          </cell>
          <cell r="H45">
            <v>0.5</v>
          </cell>
          <cell r="I45" t="str">
            <v>Current</v>
          </cell>
        </row>
        <row r="46">
          <cell r="A46" t="str">
            <v>EH415ST</v>
          </cell>
          <cell r="B46" t="str">
            <v>Projector - Short Throw</v>
          </cell>
          <cell r="C46">
            <v>15</v>
          </cell>
          <cell r="D46" t="str">
            <v>796435 41 952 3</v>
          </cell>
          <cell r="E46" t="str">
            <v>796435 41 952 3</v>
          </cell>
          <cell r="F46" t="str">
            <v>EH415ST PDF</v>
          </cell>
          <cell r="G46" t="str">
            <v>https://www.optoma.com/us/wp-content/uploads/sites/24/2017/11/EH415ST-DS-en-US.pdf</v>
          </cell>
          <cell r="H46">
            <v>0.5</v>
          </cell>
          <cell r="I46" t="str">
            <v>No New Orders</v>
          </cell>
        </row>
        <row r="47">
          <cell r="A47" t="str">
            <v>EH416</v>
          </cell>
          <cell r="B47" t="str">
            <v>Projector - Data</v>
          </cell>
          <cell r="C47">
            <v>12.15</v>
          </cell>
          <cell r="D47" t="str">
            <v>15.5" x 6.0" x 11.0"</v>
          </cell>
          <cell r="E47" t="str">
            <v>796435 44 002 2</v>
          </cell>
          <cell r="F47" t="str">
            <v xml:space="preserve">EH416 PDF </v>
          </cell>
          <cell r="G47" t="str">
            <v>https://www.optoma.com/us/wp-content/uploads/sites/24/2017/11/EH416-DS-en-US.pdf</v>
          </cell>
          <cell r="H47" t="str">
            <v>1.4 to 2.24</v>
          </cell>
          <cell r="I47" t="str">
            <v>No New Orders</v>
          </cell>
        </row>
        <row r="48">
          <cell r="A48" t="str">
            <v>EH460ST</v>
          </cell>
          <cell r="B48" t="str">
            <v>Projector - Short Throw</v>
          </cell>
          <cell r="C48">
            <v>9.6</v>
          </cell>
          <cell r="D48" t="str">
            <v>15.5 x 13.25 x 6.75</v>
          </cell>
          <cell r="E48" t="str">
            <v>796435 44 106 7</v>
          </cell>
          <cell r="F48" t="str">
            <v>EH460ST PDF</v>
          </cell>
          <cell r="G48" t="str">
            <v>https://www.optoma.com/us/wp-content/uploads/sites/24/2018/03/EH460ST-Datasheet.pdf</v>
          </cell>
          <cell r="H48">
            <v>0.5</v>
          </cell>
          <cell r="I48" t="str">
            <v>Current</v>
          </cell>
        </row>
        <row r="49">
          <cell r="A49" t="str">
            <v>EH465</v>
          </cell>
          <cell r="B49" t="str">
            <v>Projector - Data</v>
          </cell>
          <cell r="C49">
            <v>9.6</v>
          </cell>
          <cell r="D49" t="str">
            <v>15.5 x 13.25 x 6.75</v>
          </cell>
          <cell r="E49" t="str">
            <v>796435 44 105 0</v>
          </cell>
          <cell r="F49" t="str">
            <v>EH465 PDF</v>
          </cell>
          <cell r="G49" t="str">
            <v>https://www.optoma.com/us/wp-content/uploads/sites/24/2018/03/EH465-Datasheet.pdf</v>
          </cell>
          <cell r="H49" t="str">
            <v>1.39 to 2.09</v>
          </cell>
          <cell r="I49" t="str">
            <v>Current</v>
          </cell>
        </row>
        <row r="50">
          <cell r="A50" t="str">
            <v>EH500</v>
          </cell>
          <cell r="B50" t="str">
            <v>Projector - Data</v>
          </cell>
          <cell r="C50">
            <v>13</v>
          </cell>
          <cell r="D50" t="str">
            <v>18" x 15.75" x 7.8</v>
          </cell>
          <cell r="E50" t="str">
            <v>796435 41 865 6</v>
          </cell>
          <cell r="F50" t="str">
            <v>EH500 PDF</v>
          </cell>
          <cell r="G50" t="str">
            <v>https://www.optoma.com/us/wp-content/uploads/sites/24/2017/11/EH500-DS-en-US.pdf</v>
          </cell>
          <cell r="H50" t="str">
            <v>1.59 - 1.91</v>
          </cell>
          <cell r="I50" t="str">
            <v>EOL</v>
          </cell>
        </row>
        <row r="51">
          <cell r="A51" t="str">
            <v>EH503E</v>
          </cell>
          <cell r="B51" t="str">
            <v>Projector - ProScene</v>
          </cell>
          <cell r="C51">
            <v>18.600000000000001</v>
          </cell>
          <cell r="D51" t="str">
            <v>16.9” x 7.1” x 13.4”</v>
          </cell>
          <cell r="E51" t="str">
            <v>796435 44 194 4</v>
          </cell>
          <cell r="F51" t="str">
            <v>EH503E PDF</v>
          </cell>
          <cell r="G51" t="str">
            <v>https://www.optoma.com/us/wp-content/uploads/sites/24/2018/05/Optoma_EH503e_Datasheet-1.pdf</v>
          </cell>
          <cell r="H51" t="str">
            <v>5 Optional lenses</v>
          </cell>
          <cell r="I51" t="str">
            <v>Current</v>
          </cell>
        </row>
        <row r="52">
          <cell r="A52" t="str">
            <v>EH504WIFI</v>
          </cell>
          <cell r="B52" t="str">
            <v>Projector - Data</v>
          </cell>
          <cell r="C52">
            <v>15.2</v>
          </cell>
          <cell r="D52" t="str">
            <v>19.5 x 15.5 x 7.2</v>
          </cell>
          <cell r="E52" t="str">
            <v>796435 44 084 8</v>
          </cell>
          <cell r="F52" t="str">
            <v>EH504Wifi PDF</v>
          </cell>
          <cell r="G52" t="str">
            <v>https://www.optoma.com/us/wp-content/uploads/sites/24/2017/11/EH504WIFI-DS-en-US.pdf</v>
          </cell>
          <cell r="H52" t="str">
            <v>1.41 to 2.24</v>
          </cell>
          <cell r="I52" t="str">
            <v>EOL</v>
          </cell>
        </row>
        <row r="53">
          <cell r="A53" t="str">
            <v>EH505E</v>
          </cell>
          <cell r="B53" t="str">
            <v>Projector - ProScene</v>
          </cell>
          <cell r="C53">
            <v>18.600000000000001</v>
          </cell>
          <cell r="D53" t="str">
            <v>16.9” x 7.1” x 13.4”</v>
          </cell>
          <cell r="E53" t="str">
            <v>796435 44 195 1</v>
          </cell>
          <cell r="F53" t="str">
            <v>EH505E PDF</v>
          </cell>
          <cell r="G53" t="str">
            <v>https://www.optoma.com/us/wp-content/uploads/sites/24/2018/05/Optoma_EH505e_Datasheet-1.pdf</v>
          </cell>
          <cell r="H53" t="str">
            <v>5 Optional lenses</v>
          </cell>
          <cell r="I53" t="str">
            <v>Current</v>
          </cell>
        </row>
        <row r="54">
          <cell r="A54" t="str">
            <v>EH512</v>
          </cell>
          <cell r="B54" t="str">
            <v>Projector - Data</v>
          </cell>
          <cell r="C54">
            <v>15.5</v>
          </cell>
          <cell r="D54" t="str">
            <v>19.5 x 15.5 x 7.2</v>
          </cell>
          <cell r="E54" t="str">
            <v>796435 44 240 8</v>
          </cell>
          <cell r="F54" t="str">
            <v>EH512P PDF</v>
          </cell>
          <cell r="G54" t="str">
            <v>https://www.optoma.com/us/wp-content/uploads/sites/24/2018/08/EH512_Datasheet.pdf</v>
          </cell>
          <cell r="H54" t="str">
            <v>1.41 – 2.24</v>
          </cell>
          <cell r="I54" t="str">
            <v>Current</v>
          </cell>
        </row>
        <row r="55">
          <cell r="A55" t="str">
            <v>EH515</v>
          </cell>
          <cell r="B55" t="str">
            <v>Projector - Data</v>
          </cell>
          <cell r="C55">
            <v>19.399999999999999</v>
          </cell>
          <cell r="D55" t="str">
            <v>18.5” x 19.29” x 9.05”</v>
          </cell>
          <cell r="E55" t="str">
            <v>796435 41 958 5</v>
          </cell>
          <cell r="F55" t="str">
            <v>EH515 PDF</v>
          </cell>
          <cell r="G55" t="str">
            <v>https://www.optoma.com/us/wp-content/uploads/sites/24/2017/12/EH515-DS-en-US.pdf</v>
          </cell>
          <cell r="H55" t="str">
            <v>1.26 to 2.16</v>
          </cell>
          <cell r="I55" t="str">
            <v>Limited Avail</v>
          </cell>
        </row>
        <row r="56">
          <cell r="A56" t="str">
            <v>EH515T</v>
          </cell>
          <cell r="B56" t="str">
            <v>Projector - Data</v>
          </cell>
          <cell r="C56">
            <v>19.399999999999999</v>
          </cell>
          <cell r="D56" t="str">
            <v>18.5” x 19.29” x 9.05”</v>
          </cell>
          <cell r="E56" t="str">
            <v>796435 41 959 2</v>
          </cell>
          <cell r="F56" t="str">
            <v>EH515T PDF</v>
          </cell>
          <cell r="G56" t="str">
            <v>https://www.optoma.com/us/wp-content/uploads/sites/24/2017/12/EH515T-DS-en-US.pdf</v>
          </cell>
          <cell r="H56" t="str">
            <v>1.26 to 2.16</v>
          </cell>
          <cell r="I56" t="str">
            <v>Limited Avail</v>
          </cell>
        </row>
        <row r="57">
          <cell r="A57" t="str">
            <v>EH515TST</v>
          </cell>
          <cell r="B57" t="str">
            <v>Projector - Data</v>
          </cell>
          <cell r="C57">
            <v>18.2</v>
          </cell>
          <cell r="D57" t="str">
            <v>19.25 x 18.75 x 8.5</v>
          </cell>
          <cell r="E57" t="str">
            <v>796435 44 143 2</v>
          </cell>
          <cell r="F57" t="str">
            <v>EH515TST PDF</v>
          </cell>
          <cell r="G57" t="str">
            <v>https://www.optoma.com/us/wp-content/uploads/sites/24/2018/03/EH515TST-Datasheet.pdf</v>
          </cell>
          <cell r="H57">
            <v>0.79</v>
          </cell>
          <cell r="I57" t="str">
            <v>No New Orders</v>
          </cell>
        </row>
        <row r="58">
          <cell r="A58" t="str">
            <v>EH615T</v>
          </cell>
          <cell r="B58" t="str">
            <v>Projector - Data</v>
          </cell>
          <cell r="C58">
            <v>19.600000000000001</v>
          </cell>
          <cell r="D58" t="str">
            <v>18.5” x 19.29” x 9.05”</v>
          </cell>
          <cell r="E58" t="str">
            <v>796435 44 102 9</v>
          </cell>
          <cell r="F58" t="str">
            <v>EH615T PDF</v>
          </cell>
          <cell r="G58" t="str">
            <v>https://www.optoma.com/us/wp-content/uploads/sites/24/2018/03/EH615T-Datasheet.pdf</v>
          </cell>
          <cell r="H58" t="str">
            <v>1.2 to 2.16</v>
          </cell>
          <cell r="I58" t="str">
            <v>Limited Avail</v>
          </cell>
        </row>
        <row r="59">
          <cell r="A59" t="str">
            <v>EVBMN-M110</v>
          </cell>
          <cell r="B59" t="str">
            <v>HDBaseT Accessory</v>
          </cell>
          <cell r="C59">
            <v>3.2</v>
          </cell>
          <cell r="D59" t="str">
            <v>5.5″ x 1.5″ x 3.4″</v>
          </cell>
          <cell r="E59" t="str">
            <v>796435 09 065 4</v>
          </cell>
          <cell r="F59" t="str">
            <v>EVBMN PDF</v>
          </cell>
          <cell r="G59" t="str">
            <v>https://www.optoma.com/us/product/evbmn-m110/</v>
          </cell>
          <cell r="H59" t="e">
            <v>#N/A</v>
          </cell>
          <cell r="I59" t="str">
            <v>Current</v>
          </cell>
        </row>
        <row r="60">
          <cell r="A60" t="str">
            <v>FHDQ130</v>
          </cell>
          <cell r="B60" t="str">
            <v>LED Display</v>
          </cell>
          <cell r="C60">
            <v>276</v>
          </cell>
          <cell r="D60" t="str">
            <v>114" x 65.3" x 2.8"</v>
          </cell>
          <cell r="E60" t="str">
            <v>796435 69 012 0</v>
          </cell>
          <cell r="F60" t="str">
            <v>FHDQ130 PDF</v>
          </cell>
          <cell r="G60" t="str">
            <v>https://www.optoma.com/us/wp-content/uploads/sites/24/2019/06/FHDQ130_AOI_LED_panel_Datasheet.pdf</v>
          </cell>
          <cell r="H60" t="str">
            <v>N/A</v>
          </cell>
          <cell r="I60" t="str">
            <v>Custom Order</v>
          </cell>
        </row>
        <row r="61">
          <cell r="A61" t="str">
            <v>GB-200+</v>
          </cell>
          <cell r="B61" t="str">
            <v>Video Processor</v>
          </cell>
          <cell r="C61">
            <v>4.2</v>
          </cell>
          <cell r="D61" t="str">
            <v>17″ x 1.7″ x 7.8″</v>
          </cell>
          <cell r="E61" t="str">
            <v>796435 09 061 6</v>
          </cell>
          <cell r="F61" t="str">
            <v>GB200+ PDF</v>
          </cell>
          <cell r="G61" t="str">
            <v>https://www.optoma.com/us/product/gb-200-2/</v>
          </cell>
          <cell r="H61" t="e">
            <v>#N/A</v>
          </cell>
          <cell r="I61" t="str">
            <v>Current</v>
          </cell>
        </row>
        <row r="62">
          <cell r="A62" t="str">
            <v>GT1080DARBEE</v>
          </cell>
          <cell r="B62" t="str">
            <v>Projector - Home Theater</v>
          </cell>
          <cell r="C62">
            <v>7</v>
          </cell>
          <cell r="D62" t="str">
            <v>15.6" x 10.9" x 6.1"</v>
          </cell>
          <cell r="E62" t="str">
            <v>796435 81 259 1</v>
          </cell>
          <cell r="F62" t="str">
            <v>GT1080DARBEE PDF</v>
          </cell>
          <cell r="G62" t="str">
            <v>https://www.optoma.com/us/wp-content/uploads/sites/24/2017/11/GT1080Darbee-DS-en-US.pdf</v>
          </cell>
          <cell r="H62">
            <v>0.49</v>
          </cell>
          <cell r="I62" t="str">
            <v>No New Orders</v>
          </cell>
        </row>
        <row r="63">
          <cell r="A63" t="str">
            <v>GT1080HDR</v>
          </cell>
          <cell r="B63" t="str">
            <v>Projector - Home Theater</v>
          </cell>
          <cell r="C63">
            <v>9.5</v>
          </cell>
          <cell r="D63" t="str">
            <v>15.5 x 13.25 x 6.76</v>
          </cell>
          <cell r="E63" t="str">
            <v>796435 81 334 5</v>
          </cell>
          <cell r="F63" t="str">
            <v>GT1080HDR.PDF</v>
          </cell>
          <cell r="G63" t="str">
            <v>https://www.optoma.com/us/wp-content/uploads/sites/24/2019/08/GT1080HDR_Datasheet-1.pdf</v>
          </cell>
          <cell r="H63">
            <v>0.5</v>
          </cell>
          <cell r="I63" t="str">
            <v>Current</v>
          </cell>
        </row>
        <row r="64">
          <cell r="A64" t="str">
            <v>GT5500+</v>
          </cell>
          <cell r="B64" t="str">
            <v>Projector - Home Theater</v>
          </cell>
          <cell r="C64">
            <v>14.5</v>
          </cell>
          <cell r="D64" t="str">
            <v>19.4" x 8.4" x 15.5”</v>
          </cell>
          <cell r="E64" t="str">
            <v>796435 81 268 3</v>
          </cell>
          <cell r="F64" t="str">
            <v>GT5500+ PDF</v>
          </cell>
          <cell r="G64" t="str">
            <v>https://www.optoma.com/us/wp-content/uploads/sites/24/2017/12/GT5500-DS-en-US.pdf</v>
          </cell>
          <cell r="H64">
            <v>0.25</v>
          </cell>
          <cell r="I64" t="str">
            <v>EOL</v>
          </cell>
        </row>
        <row r="65">
          <cell r="A65" t="str">
            <v>GT5600</v>
          </cell>
          <cell r="B65" t="str">
            <v>Projector - Home Theater</v>
          </cell>
          <cell r="C65">
            <v>13</v>
          </cell>
          <cell r="D65" t="str">
            <v>19” x 18” x 8.75”</v>
          </cell>
          <cell r="E65" t="str">
            <v>796435 81 324 6</v>
          </cell>
          <cell r="F65" t="str">
            <v>GT5600 PDF</v>
          </cell>
          <cell r="G65" t="str">
            <v>https://www.optoma.com/us/wp-content/uploads/sites/24/2018/08/GT5600-Datasheet-2.pdf</v>
          </cell>
          <cell r="H65">
            <v>0.25</v>
          </cell>
          <cell r="I65" t="str">
            <v>Current</v>
          </cell>
        </row>
        <row r="66">
          <cell r="A66" t="str">
            <v>HD143X</v>
          </cell>
          <cell r="B66" t="str">
            <v>Projector - Home Theater</v>
          </cell>
          <cell r="C66">
            <v>9</v>
          </cell>
          <cell r="D66" t="str">
            <v>15.6" x 10.9" x 6.1</v>
          </cell>
          <cell r="E66" t="str">
            <v>796435 81 287 4</v>
          </cell>
          <cell r="F66" t="str">
            <v>HD143X PDF</v>
          </cell>
          <cell r="G66" t="str">
            <v>https://www.optoma.com/us/wp-content/uploads/sites/24/2018/03/Optoma_HD143X_Datasheet-2.pdf</v>
          </cell>
          <cell r="H66" t="str">
            <v>1.47 to 1.62</v>
          </cell>
          <cell r="I66" t="str">
            <v>Current</v>
          </cell>
        </row>
        <row r="67">
          <cell r="A67" t="str">
            <v>HD243X</v>
          </cell>
          <cell r="B67" t="str">
            <v>Projector - Home Theater</v>
          </cell>
          <cell r="C67">
            <v>9</v>
          </cell>
          <cell r="D67" t="str">
            <v>15.6" x 10.9" x 6.2</v>
          </cell>
          <cell r="E67" t="str">
            <v>796435 81 337 6</v>
          </cell>
          <cell r="F67" t="str">
            <v>HD243X.PDF</v>
          </cell>
          <cell r="G67" t="str">
            <v>https://www.optoma.com/us/wp-content/uploads/sites/24/2019/04/HD243X_Datasheet.pdf</v>
          </cell>
          <cell r="H67" t="str">
            <v>1.47 ~ 1.62</v>
          </cell>
          <cell r="I67" t="str">
            <v>Limited Avail</v>
          </cell>
        </row>
        <row r="68">
          <cell r="A68" t="str">
            <v>HD27</v>
          </cell>
          <cell r="B68" t="str">
            <v>Projector - Home Theater</v>
          </cell>
          <cell r="C68">
            <v>7.2</v>
          </cell>
          <cell r="D68" t="str">
            <v>15.6" x 10.9" x 6.1</v>
          </cell>
          <cell r="E68" t="str">
            <v>796435 81 249 2</v>
          </cell>
          <cell r="F68" t="str">
            <v>HD27 PDF</v>
          </cell>
          <cell r="G68" t="str">
            <v>https://www.optoma.com/us/wp-content/uploads/sites/24/2017/12/HD27-DS-en-US.pdf</v>
          </cell>
          <cell r="H68" t="str">
            <v>1.48 to 1.62</v>
          </cell>
          <cell r="I68" t="str">
            <v>EOL</v>
          </cell>
        </row>
        <row r="69">
          <cell r="A69" t="str">
            <v>HD27E</v>
          </cell>
          <cell r="B69" t="str">
            <v>Projector - Home Theater</v>
          </cell>
          <cell r="C69">
            <v>9</v>
          </cell>
          <cell r="D69" t="str">
            <v>15.6" x 10.9" x 6.1</v>
          </cell>
          <cell r="E69" t="str">
            <v>796435 81 286 7</v>
          </cell>
          <cell r="F69" t="str">
            <v>HD27E PDF</v>
          </cell>
          <cell r="G69" t="str">
            <v>https://www.optoma.com/us/wp-content/uploads/sites/24/2018/03/Optoma_HD27e_Datasheet-2.pdf</v>
          </cell>
          <cell r="H69" t="str">
            <v>1.47 to 1.62</v>
          </cell>
          <cell r="I69" t="str">
            <v>Current</v>
          </cell>
        </row>
        <row r="70">
          <cell r="A70" t="str">
            <v>HD27HDR</v>
          </cell>
          <cell r="B70" t="str">
            <v>Projector - Home Theater</v>
          </cell>
          <cell r="C70">
            <v>9</v>
          </cell>
          <cell r="D70" t="str">
            <v>15.6" x 10.9" x 6.1</v>
          </cell>
          <cell r="E70" t="str">
            <v>796435 81 314 7</v>
          </cell>
          <cell r="F70" t="str">
            <v>HD27HDR PDF</v>
          </cell>
          <cell r="G70" t="str">
            <v>https://www.optoma.com/us/wp-content/uploads/sites/24/2018/08/HD27HDR-Datasheet-1.pdf</v>
          </cell>
          <cell r="H70" t="str">
            <v>1.48 – 1.62</v>
          </cell>
          <cell r="I70" t="str">
            <v>Current</v>
          </cell>
        </row>
        <row r="71">
          <cell r="A71" t="str">
            <v>HD29DARBEE</v>
          </cell>
          <cell r="B71" t="str">
            <v>Projector - Home Theater</v>
          </cell>
          <cell r="C71">
            <v>7</v>
          </cell>
          <cell r="D71" t="str">
            <v>15.6" x 10.9" x 6.1"</v>
          </cell>
          <cell r="E71" t="str">
            <v>796435 81 256 0</v>
          </cell>
          <cell r="F71" t="str">
            <v>HD29DARBEE PDF</v>
          </cell>
          <cell r="G71" t="str">
            <v>https://www.optoma.com/us/wp-content/uploads/sites/24/2017/11/HD29Darbee-DS-en-US.pdf</v>
          </cell>
          <cell r="H71" t="str">
            <v>1.48 to 1.62</v>
          </cell>
          <cell r="I71" t="str">
            <v>EOL</v>
          </cell>
        </row>
        <row r="72">
          <cell r="A72" t="str">
            <v>HD39DARBEE</v>
          </cell>
          <cell r="B72" t="str">
            <v>Projector - Home Theater</v>
          </cell>
          <cell r="C72" t="str">
            <v>   9.7</v>
          </cell>
          <cell r="D72" t="str">
            <v>15.5" x 6.0" x 11.0"</v>
          </cell>
          <cell r="E72" t="str">
            <v>796435 81 270 6</v>
          </cell>
          <cell r="F72" t="str">
            <v>HD39DARBEE PDF</v>
          </cell>
          <cell r="G72" t="str">
            <v>https://www.optoma.com/us/wp-content/uploads/sites/24/2018/03/Optoma-HD39Darbee-Datasheet.pdf</v>
          </cell>
          <cell r="H72" t="str">
            <v>1.4 to 2.24</v>
          </cell>
          <cell r="I72" t="str">
            <v>No New Orders</v>
          </cell>
        </row>
        <row r="73">
          <cell r="A73" t="str">
            <v>HD39HDR</v>
          </cell>
          <cell r="B73" t="str">
            <v>Projector - Home Theater</v>
          </cell>
          <cell r="C73">
            <v>9.5</v>
          </cell>
          <cell r="D73" t="str">
            <v>15.5 x 13.25 x 6.75</v>
          </cell>
          <cell r="E73" t="str">
            <v>796435 81 333 8</v>
          </cell>
          <cell r="F73" t="str">
            <v>HD39HDR.PDF</v>
          </cell>
          <cell r="G73" t="str">
            <v>https://www.optoma.com/us/wp-content/uploads/sites/24/2019/08/HD39HDR_Datasheet-1.pdf</v>
          </cell>
          <cell r="H73" t="str">
            <v>1.12 - 1.47:</v>
          </cell>
          <cell r="I73" t="str">
            <v>Current</v>
          </cell>
        </row>
        <row r="74">
          <cell r="A74" t="str">
            <v>HDCAST PRO - BLACK</v>
          </cell>
          <cell r="B74" t="str">
            <v>Wireless Accessory</v>
          </cell>
          <cell r="C74">
            <v>0.25</v>
          </cell>
          <cell r="D74" t="str">
            <v>3.25” x 1.25” x 5.25”</v>
          </cell>
          <cell r="E74" t="str">
            <v>796435 09 078 4</v>
          </cell>
          <cell r="F74" t="str">
            <v>HDCAST PDF</v>
          </cell>
          <cell r="G74" t="str">
            <v>https://www.optoma.com/us/wp-content/uploads/sites/24/2018/01/HDCastPro-M-en.pdf</v>
          </cell>
          <cell r="H74" t="e">
            <v>#N/A</v>
          </cell>
          <cell r="I74" t="str">
            <v>Current</v>
          </cell>
        </row>
        <row r="75">
          <cell r="A75" t="str">
            <v>INTELLIGO-S1</v>
          </cell>
          <cell r="B75" t="str">
            <v>Projector - LED</v>
          </cell>
          <cell r="C75">
            <v>4.5</v>
          </cell>
          <cell r="D75" t="str">
            <v>12” x 10” x 4”</v>
          </cell>
          <cell r="E75" t="str">
            <v>796435 81 262 1</v>
          </cell>
          <cell r="F75" t="str">
            <v>Intelligo-S1 PDF</v>
          </cell>
          <cell r="G75" t="str">
            <v>https://www.optoma.com/us/wp-content/uploads/sites/24/2018/03/IntelliGO-S1-Datasheet.pdf</v>
          </cell>
          <cell r="H75">
            <v>1.21</v>
          </cell>
          <cell r="I75" t="str">
            <v>No New Orders</v>
          </cell>
        </row>
        <row r="76">
          <cell r="A76" t="str">
            <v>LH150</v>
          </cell>
          <cell r="B76" t="str">
            <v>Projector - LED</v>
          </cell>
          <cell r="C76">
            <v>5.4</v>
          </cell>
          <cell r="D76" t="str">
            <v>16.5” x 4.5” x 10”</v>
          </cell>
          <cell r="E76" t="str">
            <v>796435 44 250 7</v>
          </cell>
          <cell r="F76" t="str">
            <v>LH150 PDF</v>
          </cell>
          <cell r="G76" t="str">
            <v>https://www.optoma.com/us/wp-content/uploads/sites/24/2018/08/LH150_Datasheet-2.pdf</v>
          </cell>
          <cell r="H76" t="str">
            <v>1.2 ±5%</v>
          </cell>
          <cell r="I76" t="str">
            <v>Current</v>
          </cell>
        </row>
        <row r="77">
          <cell r="A77" t="str">
            <v>LV130</v>
          </cell>
          <cell r="B77" t="str">
            <v>Projector - LED</v>
          </cell>
          <cell r="C77">
            <v>2.7</v>
          </cell>
          <cell r="D77" t="str">
            <v>11" x 3.7" x 10.7"</v>
          </cell>
          <cell r="E77" t="str">
            <v>796435 44 295 8</v>
          </cell>
          <cell r="F77" t="str">
            <v>LV130 PDF</v>
          </cell>
          <cell r="G77" t="str">
            <v>https://www.optoma.com/us/wp-content/uploads/sites/24/2018/08/LV130-Datasheet.pdf</v>
          </cell>
          <cell r="H77" t="str">
            <v>1.1 ±5%</v>
          </cell>
          <cell r="I77" t="str">
            <v>No New Orders</v>
          </cell>
        </row>
        <row r="78">
          <cell r="A78" t="str">
            <v>ML1050ST+</v>
          </cell>
          <cell r="B78" t="str">
            <v>Projector - LED</v>
          </cell>
          <cell r="C78">
            <v>3.2</v>
          </cell>
          <cell r="D78" t="str">
            <v>11" x 10.7" x 3.7"</v>
          </cell>
          <cell r="E78" t="str">
            <v>796435 44 296 5</v>
          </cell>
          <cell r="F78" t="str">
            <v>ML1050ST+ PDF</v>
          </cell>
          <cell r="G78" t="str">
            <v>https://www.optoma.com/us/wp-content/uploads/sites/24/2018/08/ML1050ST-Datasheet-2.pdf</v>
          </cell>
          <cell r="H78" t="str">
            <v>0.8 ±5%</v>
          </cell>
          <cell r="I78" t="str">
            <v>Current</v>
          </cell>
        </row>
        <row r="79">
          <cell r="A79" t="str">
            <v>ML550</v>
          </cell>
          <cell r="B79" t="str">
            <v>Projector - LED</v>
          </cell>
          <cell r="C79">
            <v>3.3</v>
          </cell>
          <cell r="D79" t="str">
            <v>11" x 3.7" x 10.7"</v>
          </cell>
          <cell r="E79" t="str">
            <v>796435 41 859 5</v>
          </cell>
          <cell r="F79" t="str">
            <v>ML550 PDF</v>
          </cell>
          <cell r="G79" t="str">
            <v>https://www.optoma.com/us/wp-content/uploads/sites/24/2017/11/ML550-DS-en-US.pdf</v>
          </cell>
          <cell r="H79">
            <v>1.5</v>
          </cell>
          <cell r="I79" t="str">
            <v>No New Orders</v>
          </cell>
        </row>
        <row r="80">
          <cell r="A80" t="str">
            <v>ML750</v>
          </cell>
          <cell r="B80" t="str">
            <v>Projector - LED</v>
          </cell>
          <cell r="C80">
            <v>3.3</v>
          </cell>
          <cell r="D80" t="str">
            <v>11" x 3.7" x 10.7"</v>
          </cell>
          <cell r="E80" t="str">
            <v>796435 41 903 5</v>
          </cell>
          <cell r="F80" t="str">
            <v>ML750 PDF</v>
          </cell>
          <cell r="G80" t="str">
            <v>https://www.optoma.com/us/product/ml750/</v>
          </cell>
          <cell r="H80">
            <v>1.5</v>
          </cell>
          <cell r="I80" t="str">
            <v>Current</v>
          </cell>
        </row>
        <row r="81">
          <cell r="A81" t="str">
            <v>ML750ST</v>
          </cell>
          <cell r="B81" t="str">
            <v>Projector - LED</v>
          </cell>
          <cell r="C81">
            <v>3.3</v>
          </cell>
          <cell r="D81" t="str">
            <v>11" x 3.7" x 10.7"</v>
          </cell>
          <cell r="E81" t="str">
            <v>796435 41 995 0</v>
          </cell>
          <cell r="F81" t="str">
            <v>ML750ST PDF</v>
          </cell>
          <cell r="G81" t="str">
            <v>https://www.optoma.com/us/product/ml750st/</v>
          </cell>
          <cell r="H81">
            <v>0.8</v>
          </cell>
          <cell r="I81" t="str">
            <v>Current</v>
          </cell>
        </row>
        <row r="82">
          <cell r="A82" t="str">
            <v>ODM01MFS</v>
          </cell>
          <cell r="B82" t="str">
            <v>LED Display</v>
          </cell>
          <cell r="C82">
            <v>157</v>
          </cell>
          <cell r="D82" t="str">
            <v>91.30" x 70.24"</v>
          </cell>
          <cell r="E82" t="str">
            <v>796435 22 224 6</v>
          </cell>
          <cell r="F82" t="str">
            <v>ODM01MFS.PDF</v>
          </cell>
          <cell r="G82" t="str">
            <v>https://www.optoma.com/us/product/odm01mfs/</v>
          </cell>
          <cell r="H82" t="str">
            <v>N/A</v>
          </cell>
          <cell r="I82" t="str">
            <v>Custom Order</v>
          </cell>
        </row>
        <row r="83">
          <cell r="A83" t="str">
            <v>OMPC-I5</v>
          </cell>
          <cell r="B83" t="str">
            <v>IFP - Accessory</v>
          </cell>
          <cell r="C83">
            <v>5.29</v>
          </cell>
          <cell r="D83" t="str">
            <v>9.69" x 10.45" x 1.27"</v>
          </cell>
          <cell r="E83" t="str">
            <v>796435 69 004 5</v>
          </cell>
          <cell r="F83" t="str">
            <v>OMPC-I5 PDF</v>
          </cell>
          <cell r="G83" t="str">
            <v>https://www.optoma.com/us/product/ompc-i5/</v>
          </cell>
          <cell r="H83" t="e">
            <v>#N/A</v>
          </cell>
          <cell r="I83" t="str">
            <v>Current</v>
          </cell>
        </row>
        <row r="84">
          <cell r="A84" t="str">
            <v>OMPC-I7</v>
          </cell>
          <cell r="B84" t="str">
            <v>IFP - Accessory</v>
          </cell>
          <cell r="C84">
            <v>5.29</v>
          </cell>
          <cell r="D84" t="str">
            <v>9.69" x 10.45" x 1.27"</v>
          </cell>
          <cell r="E84" t="str">
            <v>796435 69 005 2</v>
          </cell>
          <cell r="F84" t="str">
            <v>OMPC-I7 PDF</v>
          </cell>
          <cell r="G84" t="str">
            <v>https://www.optoma.com/us/product/ompc-i7/</v>
          </cell>
          <cell r="H84" t="e">
            <v>#N/A</v>
          </cell>
          <cell r="I84" t="str">
            <v>Current</v>
          </cell>
        </row>
        <row r="85">
          <cell r="A85" t="str">
            <v>OP651RK</v>
          </cell>
          <cell r="B85" t="str">
            <v>Interactive Flat Panel</v>
          </cell>
          <cell r="C85">
            <v>121</v>
          </cell>
          <cell r="D85" t="str">
            <v>66.81’’ x 42.17’’ x 8.66’’</v>
          </cell>
          <cell r="E85" t="str">
            <v>796435 69 001 4</v>
          </cell>
          <cell r="F85" t="str">
            <v>OP651RK PDF</v>
          </cell>
          <cell r="G85" t="str">
            <v>https://www.optoma.com/us/wp-content/uploads/sites/24/2018/09/Optoma_IFP_Datasheet.pdf</v>
          </cell>
          <cell r="H85" t="e">
            <v>#N/A</v>
          </cell>
          <cell r="I85" t="str">
            <v>EOL</v>
          </cell>
        </row>
        <row r="86">
          <cell r="A86" t="str">
            <v>OP651RK+</v>
          </cell>
          <cell r="B86" t="str">
            <v>Interactive Flat Panel</v>
          </cell>
          <cell r="C86">
            <v>121</v>
          </cell>
          <cell r="D86" t="str">
            <v>66.81’’ x 42.17’’ x 8.66’’</v>
          </cell>
          <cell r="E86" t="str">
            <v>796435 69 009 0</v>
          </cell>
          <cell r="F86" t="str">
            <v>OP651RK+ PDF</v>
          </cell>
          <cell r="G86" t="str">
            <v>https://www.optoma.com/us/wp-content/uploads/sites/24/2019/02/Optoma-IFP-PLUS-Datasheet-1.pdf</v>
          </cell>
          <cell r="H86" t="e">
            <v>#N/A</v>
          </cell>
          <cell r="I86" t="str">
            <v>Current</v>
          </cell>
        </row>
        <row r="87">
          <cell r="A87" t="str">
            <v>OP751RK</v>
          </cell>
          <cell r="B87" t="str">
            <v>Interactive Flat Panel</v>
          </cell>
          <cell r="C87">
            <v>172</v>
          </cell>
          <cell r="D87" t="str">
            <v>75.32’’ x 48.23’’ x 11.02’’</v>
          </cell>
          <cell r="E87" t="str">
            <v>796435 69 002 1</v>
          </cell>
          <cell r="F87" t="str">
            <v>OP751RK PDF</v>
          </cell>
          <cell r="G87" t="str">
            <v>https://www.optoma.com/us/wp-content/uploads/sites/24/2018/09/Optoma_IFP_Datasheet.pdf</v>
          </cell>
          <cell r="H87" t="e">
            <v>#N/A</v>
          </cell>
          <cell r="I87" t="str">
            <v>No New Orders</v>
          </cell>
        </row>
        <row r="88">
          <cell r="A88" t="str">
            <v>OP751RK+</v>
          </cell>
          <cell r="B88" t="str">
            <v>Interactive Flat Panel</v>
          </cell>
          <cell r="C88">
            <v>172</v>
          </cell>
          <cell r="D88" t="str">
            <v>75.32’’ x 48.23’’ x 11.02’’</v>
          </cell>
          <cell r="E88" t="str">
            <v>796435 69 010 6</v>
          </cell>
          <cell r="F88" t="str">
            <v>OP651RK+ PDF</v>
          </cell>
          <cell r="G88" t="str">
            <v>https://www.optoma.com/us/wp-content/uploads/sites/24/2019/02/Optoma-IFP-PLUS-Datasheet-1.pdf</v>
          </cell>
          <cell r="H88" t="e">
            <v>#N/A</v>
          </cell>
          <cell r="I88" t="str">
            <v>Current</v>
          </cell>
        </row>
        <row r="89">
          <cell r="A89" t="str">
            <v>OP861RK</v>
          </cell>
          <cell r="B89" t="str">
            <v>Interactive Flat Panel</v>
          </cell>
          <cell r="C89">
            <v>231.5</v>
          </cell>
          <cell r="D89" t="str">
            <v>87.05’’ x 53.94’’ x 11.02’’</v>
          </cell>
          <cell r="E89" t="str">
            <v>796435 44 210 1</v>
          </cell>
          <cell r="F89" t="str">
            <v>OP861RK PDF</v>
          </cell>
          <cell r="G89" t="str">
            <v>https://www.optoma.com/us/wp-content/uploads/sites/24/2018/09/Optoma_IFP_Datasheet.pdf</v>
          </cell>
          <cell r="H89" t="e">
            <v>#N/A</v>
          </cell>
          <cell r="I89" t="str">
            <v>No New Orders</v>
          </cell>
        </row>
        <row r="90">
          <cell r="A90" t="str">
            <v>OP861RK+</v>
          </cell>
          <cell r="B90" t="str">
            <v>Interactive Flat Panel</v>
          </cell>
          <cell r="C90">
            <v>231.5</v>
          </cell>
          <cell r="D90" t="str">
            <v>87.05’’ x 53.94’’ x 11.02’’</v>
          </cell>
          <cell r="E90" t="str">
            <v>796435 69 011 3</v>
          </cell>
          <cell r="F90" t="str">
            <v>OP651RK+ PDF</v>
          </cell>
          <cell r="G90" t="str">
            <v>https://www.optoma.com/us/wp-content/uploads/sites/24/2019/02/Optoma-IFP-PLUS-Datasheet-1.pdf</v>
          </cell>
          <cell r="H90" t="e">
            <v>#N/A</v>
          </cell>
          <cell r="I90" t="str">
            <v>Current</v>
          </cell>
        </row>
        <row r="91">
          <cell r="A91" t="str">
            <v>OWM3000</v>
          </cell>
          <cell r="B91" t="str">
            <v>Mount</v>
          </cell>
          <cell r="C91">
            <v>15</v>
          </cell>
          <cell r="D91" t="str">
            <v>22.8" x 5.9" x 13"</v>
          </cell>
          <cell r="E91" t="str">
            <v>796435 22 021 1</v>
          </cell>
          <cell r="F91" t="str">
            <v>OWM3000 PDF</v>
          </cell>
          <cell r="G91" t="str">
            <v>https://www.optoma.com/us/product/owm3000-2/</v>
          </cell>
          <cell r="H91" t="e">
            <v>#N/A</v>
          </cell>
          <cell r="I91" t="str">
            <v>Current</v>
          </cell>
        </row>
        <row r="92">
          <cell r="A92" t="str">
            <v>OWM3000ST</v>
          </cell>
          <cell r="B92" t="str">
            <v>Mount</v>
          </cell>
          <cell r="C92">
            <v>19</v>
          </cell>
          <cell r="D92" t="str">
            <v>24.5" x 11" x 9.50"</v>
          </cell>
          <cell r="E92" t="str">
            <v>796435 22 062 4</v>
          </cell>
          <cell r="F92" t="str">
            <v>OWM3000ST PDF</v>
          </cell>
          <cell r="G92" t="str">
            <v>https://www.optoma.com/us/product/owm3000st-2/</v>
          </cell>
          <cell r="H92" t="e">
            <v>#N/A</v>
          </cell>
          <cell r="I92" t="str">
            <v>Current</v>
          </cell>
        </row>
        <row r="93">
          <cell r="A93" t="str">
            <v>OWMFP01</v>
          </cell>
          <cell r="B93" t="str">
            <v>IFP - Accessory</v>
          </cell>
          <cell r="C93">
            <v>14</v>
          </cell>
          <cell r="D93" t="str">
            <v>37.8" x 25.59" x 1.8"</v>
          </cell>
          <cell r="E93" t="str">
            <v>796435 69 003 8</v>
          </cell>
          <cell r="F93" t="str">
            <v>OWMFP01 PDF</v>
          </cell>
          <cell r="G93" t="str">
            <v>https://www.optoma.com/us/?s=OWMFP01</v>
          </cell>
          <cell r="H93" t="e">
            <v>#N/A</v>
          </cell>
          <cell r="I93" t="str">
            <v>Current</v>
          </cell>
        </row>
        <row r="94">
          <cell r="A94" t="str">
            <v>PCT-101</v>
          </cell>
          <cell r="B94" t="str">
            <v>IFP - Accessory</v>
          </cell>
          <cell r="C94">
            <v>29</v>
          </cell>
          <cell r="D94" t="str">
            <v>89" x 51" x 0.75"</v>
          </cell>
          <cell r="E94" t="str">
            <v>N/A</v>
          </cell>
          <cell r="F94" t="str">
            <v>PCT-101 PDF</v>
          </cell>
          <cell r="G94" t="str">
            <v>https://www.optoma.com/us/wp-content/uploads/sites/24/2018/09/PCT-101_Datasheet.pdf</v>
          </cell>
          <cell r="H94" t="e">
            <v>#N/A</v>
          </cell>
          <cell r="I94" t="str">
            <v>Current</v>
          </cell>
        </row>
        <row r="95">
          <cell r="A95" t="str">
            <v>PS200</v>
          </cell>
          <cell r="B95" t="str">
            <v>Video Processor</v>
          </cell>
          <cell r="C95">
            <v>8.5</v>
          </cell>
          <cell r="D95" t="str">
            <v>29” x 4” x 12”</v>
          </cell>
          <cell r="E95" t="str">
            <v>796435 09 132 3</v>
          </cell>
          <cell r="F95" t="str">
            <v>PS200 PDF</v>
          </cell>
          <cell r="G95" t="str">
            <v>https://www.optoma.com/us/wp-content/uploads/sites/24/2018/08/PS200_Datasheet-1.pdf</v>
          </cell>
          <cell r="H95" t="e">
            <v>#N/A</v>
          </cell>
          <cell r="I95" t="str">
            <v>Current</v>
          </cell>
        </row>
        <row r="96">
          <cell r="A96" t="str">
            <v>PS200T</v>
          </cell>
          <cell r="B96" t="str">
            <v>Video Processor</v>
          </cell>
          <cell r="C96">
            <v>8.5</v>
          </cell>
          <cell r="D96" t="str">
            <v>29” x 4” x 12”</v>
          </cell>
          <cell r="E96" t="str">
            <v>796435 09 133 0</v>
          </cell>
          <cell r="F96" t="str">
            <v>PS200T PDF</v>
          </cell>
          <cell r="G96" t="str">
            <v>https://www.optoma.com/us/wp-content/uploads/sites/24/2018/08/PS200T_Datasheet-1.pdf</v>
          </cell>
          <cell r="H96" t="e">
            <v>#N/A</v>
          </cell>
          <cell r="I96" t="str">
            <v>Current</v>
          </cell>
        </row>
        <row r="97">
          <cell r="A97" t="str">
            <v>PS300T</v>
          </cell>
          <cell r="B97" t="str">
            <v>Video Processor</v>
          </cell>
          <cell r="C97">
            <v>8.5</v>
          </cell>
          <cell r="D97" t="str">
            <v>29” x 4” x 12”</v>
          </cell>
          <cell r="E97" t="str">
            <v>796435 09 134 7</v>
          </cell>
          <cell r="F97" t="str">
            <v>PS300T PDF</v>
          </cell>
          <cell r="G97" t="str">
            <v>https://www.optoma.com/us/wp-content/uploads/sites/24/2018/08/PS300T_Datasheet-1.pdf</v>
          </cell>
          <cell r="H97" t="e">
            <v>#N/A</v>
          </cell>
          <cell r="I97" t="str">
            <v>Current</v>
          </cell>
        </row>
        <row r="98">
          <cell r="A98" t="str">
            <v>S341</v>
          </cell>
          <cell r="B98" t="str">
            <v>Projector - Data</v>
          </cell>
          <cell r="C98">
            <v>6.5</v>
          </cell>
          <cell r="D98" t="str">
            <v>15.5" x 6.0" x 11.0"</v>
          </cell>
          <cell r="E98" t="str">
            <v>796435 44 006 0</v>
          </cell>
          <cell r="F98" t="str">
            <v>S341 PDF</v>
          </cell>
          <cell r="G98" t="str">
            <v>https://www.optoma.com/us/wp-content/uploads/sites/24/2017/12/S341-DS-en-US.pdf</v>
          </cell>
          <cell r="H98" t="str">
            <v>1.94 – 2.15 ±5%</v>
          </cell>
          <cell r="I98" t="str">
            <v>EOL</v>
          </cell>
        </row>
        <row r="99">
          <cell r="A99" t="str">
            <v>S343</v>
          </cell>
          <cell r="B99" t="str">
            <v>Projector - Data</v>
          </cell>
          <cell r="C99">
            <v>7.25</v>
          </cell>
          <cell r="D99" t="str">
            <v>15.5" x 6.0" x 11.0"</v>
          </cell>
          <cell r="E99" t="str">
            <v>796435 44 008 4</v>
          </cell>
          <cell r="F99" t="str">
            <v>S343 PDF</v>
          </cell>
          <cell r="G99" t="str">
            <v>https://www.optoma.com/us/product/s343/</v>
          </cell>
          <cell r="H99" t="str">
            <v>1.94 – 2.15 ±5%</v>
          </cell>
          <cell r="I99" t="str">
            <v>Current</v>
          </cell>
        </row>
        <row r="100">
          <cell r="A100" t="str">
            <v>S365</v>
          </cell>
          <cell r="B100" t="str">
            <v>Projector - Data</v>
          </cell>
          <cell r="C100">
            <v>7</v>
          </cell>
          <cell r="D100" t="str">
            <v>15.6" x 10.9" x 6.1"</v>
          </cell>
          <cell r="E100" t="str">
            <v>796435 44 190 6</v>
          </cell>
          <cell r="F100" t="str">
            <v>S365 PDF</v>
          </cell>
          <cell r="G100" t="str">
            <v>https://www.optoma.com/us/wp-content/uploads/sites/24/2018/03/S365-Datasheet.pdf</v>
          </cell>
          <cell r="H100" t="str">
            <v>1.95 to 2.15</v>
          </cell>
          <cell r="I100" t="str">
            <v>Limited Avail</v>
          </cell>
        </row>
        <row r="101">
          <cell r="A101" t="str">
            <v>SI01</v>
          </cell>
          <cell r="B101" t="str">
            <v>IFP - Accessory</v>
          </cell>
          <cell r="C101">
            <v>1</v>
          </cell>
          <cell r="D101" t="str">
            <v>3.03” x 4″ x 11mm</v>
          </cell>
          <cell r="E101" t="str">
            <v>796435 09 145 6</v>
          </cell>
          <cell r="F101" t="str">
            <v>SI01 PDF</v>
          </cell>
          <cell r="G101" t="str">
            <v>https://www.optoma.com/us/product/si01/</v>
          </cell>
          <cell r="H101" t="str">
            <v>N/A</v>
          </cell>
          <cell r="I101" t="str">
            <v>Current</v>
          </cell>
        </row>
        <row r="102">
          <cell r="A102" t="str">
            <v>ST01</v>
          </cell>
          <cell r="B102" t="str">
            <v>IFP - Accessory</v>
          </cell>
          <cell r="C102" t="str">
            <v>1 lb</v>
          </cell>
          <cell r="D102" t="str">
            <v>51" x 25" x 53"</v>
          </cell>
          <cell r="E102" t="str">
            <v>7965435 22 072 3</v>
          </cell>
          <cell r="F102" t="str">
            <v>ST01 PDF</v>
          </cell>
          <cell r="G102" t="str">
            <v>https://www.optoma.com/us/?s=ST01</v>
          </cell>
          <cell r="H102" t="e">
            <v>#N/A</v>
          </cell>
          <cell r="I102" t="str">
            <v>Current</v>
          </cell>
        </row>
        <row r="103">
          <cell r="A103" t="str">
            <v>UHD50</v>
          </cell>
          <cell r="B103" t="str">
            <v>Projector - 4K</v>
          </cell>
          <cell r="C103">
            <v>18</v>
          </cell>
          <cell r="D103" t="str">
            <v>20.5" x 15" x 8"</v>
          </cell>
          <cell r="E103" t="str">
            <v>796435 81 300 0</v>
          </cell>
          <cell r="F103" t="str">
            <v>UHD50 PDF</v>
          </cell>
          <cell r="G103" t="str">
            <v>https://www.optoma.com/us/wp-content/uploads/sites/24/2018/03/UHD50-Datasheet-2.pdf</v>
          </cell>
          <cell r="H103" t="str">
            <v>1.21 to 1.59</v>
          </cell>
          <cell r="I103" t="str">
            <v>Current</v>
          </cell>
        </row>
        <row r="104">
          <cell r="A104" t="str">
            <v>UHD51A</v>
          </cell>
          <cell r="B104" t="str">
            <v>Projector - 4K</v>
          </cell>
          <cell r="C104">
            <v>18</v>
          </cell>
          <cell r="D104" t="str">
            <v>20.5" x 15" x 8"</v>
          </cell>
          <cell r="E104" t="str">
            <v>796435 81 308 6</v>
          </cell>
          <cell r="F104" t="str">
            <v>UHD51A PDF</v>
          </cell>
          <cell r="G104" t="str">
            <v>https://www.optoma.com/us/wp-content/uploads/sites/24/2018/03/Optoma_UHD51A_Datasheet-5.pdf</v>
          </cell>
          <cell r="H104" t="str">
            <v>1.21 to 1.59</v>
          </cell>
          <cell r="I104" t="str">
            <v>No New Orders</v>
          </cell>
        </row>
        <row r="105">
          <cell r="A105" t="str">
            <v>UHD51ALV</v>
          </cell>
          <cell r="B105" t="str">
            <v>Projector - 4K</v>
          </cell>
          <cell r="C105">
            <v>18</v>
          </cell>
          <cell r="D105" t="str">
            <v>20.5" x 15" x 8"</v>
          </cell>
          <cell r="E105" t="str">
            <v>796435 81 318 5</v>
          </cell>
          <cell r="F105" t="str">
            <v>UHD51ALV</v>
          </cell>
          <cell r="G105" t="str">
            <v>https://www.optoma.com/us/wp-content/uploads/sites/24/2018/08/Optoma_UHD51ALV_Datasheet-2.pdf</v>
          </cell>
          <cell r="H105" t="str">
            <v>1.21 to 1.59</v>
          </cell>
          <cell r="I105" t="str">
            <v>Current</v>
          </cell>
        </row>
        <row r="106">
          <cell r="A106" t="str">
            <v>UHD52ALV</v>
          </cell>
          <cell r="B106" t="str">
            <v>Projector - 4K</v>
          </cell>
          <cell r="C106">
            <v>18</v>
          </cell>
          <cell r="D106" t="str">
            <v>20.5" x 15" x 8"</v>
          </cell>
          <cell r="E106" t="str">
            <v>796435 81 340 6</v>
          </cell>
          <cell r="F106" t="str">
            <v>UHD52ALV.PDF</v>
          </cell>
          <cell r="G106" t="str">
            <v>https://www.optoma.com/us/product/uhd52alv/</v>
          </cell>
          <cell r="H106" t="str">
            <v>1.21 ~ 1.59</v>
          </cell>
          <cell r="I106" t="str">
            <v>Current</v>
          </cell>
        </row>
        <row r="107">
          <cell r="A107" t="str">
            <v>UHD60</v>
          </cell>
          <cell r="B107" t="str">
            <v>Projector - 4K</v>
          </cell>
          <cell r="C107">
            <v>24.6</v>
          </cell>
          <cell r="D107" t="str">
            <v xml:space="preserve">18.3" x 23.4" x 12.95" </v>
          </cell>
          <cell r="E107" t="str">
            <v>796435 81 264 5</v>
          </cell>
          <cell r="F107" t="str">
            <v>UHD60 PDF</v>
          </cell>
          <cell r="G107" t="str">
            <v>https://www.optoma.com/us/wp-content/uploads/sites/24/2017/11/UHD60-DS-en-US.pdf</v>
          </cell>
          <cell r="H107" t="str">
            <v>1.39 to 2.22</v>
          </cell>
          <cell r="I107" t="str">
            <v>Current</v>
          </cell>
        </row>
        <row r="108">
          <cell r="A108" t="str">
            <v>UHD65</v>
          </cell>
          <cell r="B108" t="str">
            <v>Projector - 4K</v>
          </cell>
          <cell r="C108">
            <v>24.6</v>
          </cell>
          <cell r="D108" t="str">
            <v xml:space="preserve">18.3" x 23.4" x 12.95" </v>
          </cell>
          <cell r="E108" t="str">
            <v>796435 81 265 2</v>
          </cell>
          <cell r="F108" t="str">
            <v>UHD65 PDF</v>
          </cell>
          <cell r="G108" t="str">
            <v>https://www.optoma.com/us/wp-content/uploads/sites/24/2017/11/UHD65-DS-en-US.pdf</v>
          </cell>
          <cell r="H108" t="str">
            <v>1.39 to 2.22</v>
          </cell>
          <cell r="I108" t="str">
            <v>Current</v>
          </cell>
        </row>
        <row r="109">
          <cell r="A109" t="str">
            <v>UHDCast Pro</v>
          </cell>
          <cell r="B109" t="str">
            <v>Wireless Accessory</v>
          </cell>
          <cell r="C109">
            <v>1</v>
          </cell>
          <cell r="D109" t="str">
            <v>5.2" x 3.2" x 1.2"</v>
          </cell>
          <cell r="E109" t="str">
            <v>796435 09 147 7</v>
          </cell>
          <cell r="F109" t="str">
            <v>UHDCast Pro.PDF</v>
          </cell>
          <cell r="G109" t="str">
            <v>https://www.optoma.com/us/wp-content/uploads/sites/24/2019/05/UHDCast-Pro_Datasheet-1.pdf</v>
          </cell>
          <cell r="H109" t="str">
            <v>N/A</v>
          </cell>
          <cell r="I109" t="str">
            <v>Current</v>
          </cell>
        </row>
        <row r="110">
          <cell r="A110" t="str">
            <v>UHL55</v>
          </cell>
          <cell r="B110" t="str">
            <v>Projector - 4K</v>
          </cell>
          <cell r="C110">
            <v>13.5</v>
          </cell>
          <cell r="D110" t="str">
            <v>13.5” x 13” 11.5”</v>
          </cell>
          <cell r="E110" t="str">
            <v>796435 44 330 6</v>
          </cell>
          <cell r="F110" t="str">
            <v>UHL55 PDF</v>
          </cell>
          <cell r="G110" t="str">
            <v>https://www.optoma.com/us/wp-content/uploads/sites/24/2018/08/UHL55-Datasheet.pdf</v>
          </cell>
          <cell r="H110">
            <v>1.2</v>
          </cell>
          <cell r="I110" t="str">
            <v>Limited Avail</v>
          </cell>
        </row>
        <row r="111">
          <cell r="A111" t="str">
            <v>UHZ65</v>
          </cell>
          <cell r="B111" t="str">
            <v>Projector - 4K</v>
          </cell>
          <cell r="C111">
            <v>29</v>
          </cell>
          <cell r="D111" t="str">
            <v>18.3" x 23.4" x 12.95"</v>
          </cell>
          <cell r="E111" t="str">
            <v>796435 81 266 9</v>
          </cell>
          <cell r="F111" t="str">
            <v>UHZ65 PDF</v>
          </cell>
          <cell r="G111" t="str">
            <v>https://www.optoma.com/us/wp-content/uploads/sites/24/2018/03/Optoma_UHZ65_Datasheet.pdf</v>
          </cell>
          <cell r="H111" t="str">
            <v>1.39 to 2.22</v>
          </cell>
          <cell r="I111" t="str">
            <v>Current</v>
          </cell>
        </row>
        <row r="112">
          <cell r="A112" t="str">
            <v>W303ST</v>
          </cell>
          <cell r="B112" t="str">
            <v>Projector - Short Throw</v>
          </cell>
          <cell r="C112">
            <v>8.6</v>
          </cell>
          <cell r="D112" t="str">
            <v>16.3" x 12.9" x 5.7"</v>
          </cell>
          <cell r="E112" t="str">
            <v>796435 41 976 9</v>
          </cell>
          <cell r="F112" t="str">
            <v>W303ST PDF</v>
          </cell>
          <cell r="G112" t="str">
            <v>https://www.optoma.com/us/wp-content/uploads/sites/24/2017/11/W303ST-DS-en-US.pdf</v>
          </cell>
          <cell r="H112">
            <v>0.52</v>
          </cell>
          <cell r="I112" t="str">
            <v>EOL</v>
          </cell>
        </row>
        <row r="113">
          <cell r="A113" t="str">
            <v>W304M</v>
          </cell>
          <cell r="B113" t="str">
            <v>Projector - Data</v>
          </cell>
          <cell r="C113">
            <v>6.8</v>
          </cell>
          <cell r="D113" t="str">
            <v>10" x 12.75" x 8"</v>
          </cell>
          <cell r="E113" t="str">
            <v>796435 41 845 8</v>
          </cell>
          <cell r="F113" t="str">
            <v>W304M PDF</v>
          </cell>
          <cell r="G113" t="str">
            <v>https://www.optoma.com/us/wp-content/uploads/sites/24/2017/11/W304M-DS-en-US.pdf</v>
          </cell>
          <cell r="H113" t="str">
            <v>1.5 to 1.76</v>
          </cell>
          <cell r="I113" t="str">
            <v>EOL</v>
          </cell>
        </row>
        <row r="114">
          <cell r="A114" t="str">
            <v>W316ST</v>
          </cell>
          <cell r="B114" t="str">
            <v>Projector - Short Throw</v>
          </cell>
          <cell r="C114">
            <v>8.3000000000000007</v>
          </cell>
          <cell r="D114" t="str">
            <v>15.5" x 6.0" x 11.0"</v>
          </cell>
          <cell r="E114" t="str">
            <v>796435 41 917 2</v>
          </cell>
          <cell r="F114" t="str">
            <v>W316ST PDF</v>
          </cell>
          <cell r="G114" t="str">
            <v>https://www.optoma.com/us/product/w316st/</v>
          </cell>
          <cell r="H114">
            <v>0.52</v>
          </cell>
          <cell r="I114" t="str">
            <v>EOL</v>
          </cell>
        </row>
        <row r="115">
          <cell r="A115" t="str">
            <v>W318ST</v>
          </cell>
          <cell r="B115" t="str">
            <v>Projector - Short Throw</v>
          </cell>
          <cell r="C115">
            <v>8.3000000000000007</v>
          </cell>
          <cell r="D115" t="str">
            <v>15.5" x 6.0" x 11.0"</v>
          </cell>
          <cell r="E115" t="str">
            <v>796435 44 273 6</v>
          </cell>
          <cell r="F115" t="str">
            <v>W318ST PDF</v>
          </cell>
          <cell r="G115" t="str">
            <v>https://www.optoma.com/us/wp-content/uploads/sites/24/woocommerce-store-catalog-pdf-download/Optoma-USA-Store-Catalog-1538396863.pdf</v>
          </cell>
          <cell r="H115">
            <v>0.52</v>
          </cell>
          <cell r="I115" t="str">
            <v>Current</v>
          </cell>
        </row>
        <row r="116">
          <cell r="A116" t="str">
            <v>W319UST</v>
          </cell>
          <cell r="B116" t="str">
            <v>Projector - Ultra Short</v>
          </cell>
          <cell r="C116">
            <v>15.8</v>
          </cell>
          <cell r="D116" t="str">
            <v>16.2" x 19.6" x 8.7"</v>
          </cell>
          <cell r="E116" t="str">
            <v>796435 41 989 9</v>
          </cell>
          <cell r="F116" t="str">
            <v>W319UST PDF</v>
          </cell>
          <cell r="G116" t="str">
            <v>https://www.optoma.com/us/wp-content/uploads/sites/24/2017/11/W319UST-DS-en-US.pdf</v>
          </cell>
          <cell r="H116">
            <v>0.27</v>
          </cell>
          <cell r="I116" t="str">
            <v>No New Orders</v>
          </cell>
        </row>
        <row r="117">
          <cell r="A117" t="str">
            <v>W320UST</v>
          </cell>
          <cell r="B117" t="str">
            <v>Projector - Ultra Short</v>
          </cell>
          <cell r="C117">
            <v>15.8</v>
          </cell>
          <cell r="D117" t="str">
            <v>16.2" x 19.6" x 8.7"</v>
          </cell>
          <cell r="E117" t="str">
            <v>796435 41 945 5</v>
          </cell>
          <cell r="F117" t="str">
            <v>W320UST PDF</v>
          </cell>
          <cell r="G117" t="str">
            <v>https://www.optoma.com/us/wp-content/uploads/sites/24/2017/12/W320UST-DS-en-US.pdf</v>
          </cell>
          <cell r="H117">
            <v>0.27</v>
          </cell>
          <cell r="I117" t="str">
            <v>EOL</v>
          </cell>
        </row>
        <row r="118">
          <cell r="A118" t="str">
            <v>W330UST</v>
          </cell>
          <cell r="B118" t="str">
            <v>Projector - Ultra Short</v>
          </cell>
          <cell r="C118">
            <v>13</v>
          </cell>
          <cell r="D118" t="str">
            <v>19" x 18" x 8.75"</v>
          </cell>
          <cell r="E118" t="str">
            <v>796435 44 251 4</v>
          </cell>
          <cell r="F118" t="str">
            <v>W330UST PDF</v>
          </cell>
          <cell r="G118" t="str">
            <v>https://www.optoma.com/us/wp-content/uploads/sites/24/2018/06/W330UST-Datasheet-1.pdf</v>
          </cell>
          <cell r="H118">
            <v>0.25</v>
          </cell>
          <cell r="I118" t="str">
            <v>Current</v>
          </cell>
        </row>
        <row r="119">
          <cell r="A119" t="str">
            <v>W331</v>
          </cell>
          <cell r="B119" t="str">
            <v>Projector - Data</v>
          </cell>
          <cell r="C119">
            <v>7.25</v>
          </cell>
          <cell r="D119" t="str">
            <v>15.5" x 6.0" x 11.0"</v>
          </cell>
          <cell r="E119" t="str">
            <v>796435 44 004 6</v>
          </cell>
          <cell r="F119" t="str">
            <v>W331 PDF</v>
          </cell>
          <cell r="G119" t="str">
            <v>https://www.optoma.com/us/wp-content/uploads/sites/24/2017/11/W331-DS-en-US-3300.pdf</v>
          </cell>
          <cell r="H119" t="str">
            <v>1.54 to 1.71</v>
          </cell>
          <cell r="I119" t="str">
            <v>EOL</v>
          </cell>
        </row>
        <row r="120">
          <cell r="A120" t="str">
            <v>W335</v>
          </cell>
          <cell r="B120" t="str">
            <v>Projector - Data</v>
          </cell>
          <cell r="C120">
            <v>9.6</v>
          </cell>
          <cell r="D120" t="str">
            <v>15.5 x 13.25 x 6.75</v>
          </cell>
          <cell r="E120" t="str">
            <v>796435 44 249 1</v>
          </cell>
          <cell r="F120" t="str">
            <v>W335 PDF</v>
          </cell>
          <cell r="G120" t="str">
            <v>https://www.optoma.com/us/product/w335/</v>
          </cell>
          <cell r="H120" t="str">
            <v>1.55 – 1.73</v>
          </cell>
          <cell r="I120" t="str">
            <v>Current</v>
          </cell>
        </row>
        <row r="121">
          <cell r="A121" t="str">
            <v>W345</v>
          </cell>
          <cell r="B121" t="str">
            <v>Projector - Data</v>
          </cell>
          <cell r="C121">
            <v>7.25</v>
          </cell>
          <cell r="D121" t="str">
            <v>15.5" x 6.0" x 11.0"</v>
          </cell>
          <cell r="E121" t="str">
            <v>796435 44 019 0</v>
          </cell>
          <cell r="F121" t="str">
            <v>W345 PDF</v>
          </cell>
          <cell r="G121" t="str">
            <v>https://www.optoma.com/us/wp-content/uploads/sites/24/2017/12/W345-DS-en-US.pdf</v>
          </cell>
          <cell r="H121" t="str">
            <v>1.18 to 1.54</v>
          </cell>
          <cell r="I121" t="str">
            <v>EOL</v>
          </cell>
        </row>
        <row r="122">
          <cell r="A122" t="str">
            <v>W355</v>
          </cell>
          <cell r="B122" t="str">
            <v>Projector - Data</v>
          </cell>
          <cell r="C122">
            <v>7.25</v>
          </cell>
          <cell r="D122" t="str">
            <v>15.5" x 6.0" x 11.0"</v>
          </cell>
          <cell r="E122" t="str">
            <v>796435 44 021 3</v>
          </cell>
          <cell r="F122" t="str">
            <v>W355 PDF</v>
          </cell>
          <cell r="G122" t="str">
            <v>https://www.optoma.com/us/wp-content/uploads/sites/24/2017/11/Optoma_W355_Datasheet.pdf</v>
          </cell>
          <cell r="H122" t="str">
            <v>1.18 to 1.54</v>
          </cell>
          <cell r="I122" t="str">
            <v>EOL</v>
          </cell>
        </row>
        <row r="123">
          <cell r="A123" t="str">
            <v>W365</v>
          </cell>
          <cell r="B123" t="str">
            <v>Projector - Data</v>
          </cell>
          <cell r="C123">
            <v>7</v>
          </cell>
          <cell r="D123" t="str">
            <v>15.6" x 10.9" x 6.1"</v>
          </cell>
          <cell r="E123" t="str">
            <v>796435 44 192 0</v>
          </cell>
          <cell r="F123" t="str">
            <v>W365 PDF</v>
          </cell>
          <cell r="G123" t="str">
            <v>https://www.optoma.com/us/wp-content/uploads/sites/24/2017/11/Optoma_W355_Datasheet.pdf</v>
          </cell>
          <cell r="H123" t="str">
            <v>1.56 to 1.71</v>
          </cell>
          <cell r="I123" t="str">
            <v>Limited Avail</v>
          </cell>
        </row>
        <row r="124">
          <cell r="A124" t="str">
            <v>W400+</v>
          </cell>
          <cell r="B124" t="str">
            <v>Projector - Data</v>
          </cell>
          <cell r="C124">
            <v>7.25</v>
          </cell>
          <cell r="D124" t="str">
            <v>15.5" x 6.0" x 11.0"</v>
          </cell>
          <cell r="E124" t="str">
            <v>796435 44 074 9</v>
          </cell>
          <cell r="F124" t="str">
            <v>W400+ PDF</v>
          </cell>
          <cell r="G124" t="str">
            <v>https://www.optoma.com/us/wp-content/uploads/sites/24/2017/11/W400plus_Optoma_Datasheet.pdf</v>
          </cell>
          <cell r="H124" t="str">
            <v>1.19 to 1.54</v>
          </cell>
          <cell r="I124" t="str">
            <v>No New Orders</v>
          </cell>
        </row>
        <row r="125">
          <cell r="A125" t="str">
            <v>W412</v>
          </cell>
          <cell r="B125" t="str">
            <v>Projector - Data</v>
          </cell>
          <cell r="C125">
            <v>9.5</v>
          </cell>
          <cell r="D125" t="str">
            <v>15.5 x 13.25 x 6.75</v>
          </cell>
          <cell r="E125" t="str">
            <v>796435 44 399 3</v>
          </cell>
          <cell r="F125" t="str">
            <v>W412.PDF</v>
          </cell>
          <cell r="G125" t="str">
            <v>https://www.optoma.com/us/wp-content/uploads/sites/24/2019/08/W412_Datasheet-1.pdf</v>
          </cell>
          <cell r="H125" t="str">
            <v>1.54 ~ 1.72</v>
          </cell>
          <cell r="I125" t="str">
            <v>Current</v>
          </cell>
        </row>
        <row r="126">
          <cell r="A126" t="str">
            <v>W416</v>
          </cell>
          <cell r="B126" t="str">
            <v>Projector - Data</v>
          </cell>
          <cell r="C126">
            <v>12.15</v>
          </cell>
          <cell r="D126" t="str">
            <v>15.5" x 6.0" x 11.0"</v>
          </cell>
          <cell r="E126" t="str">
            <v>796435 44 001 5</v>
          </cell>
          <cell r="F126" t="str">
            <v>W416 PDF</v>
          </cell>
          <cell r="G126" t="str">
            <v>https://www.optoma.com/us/wp-content/uploads/sites/24/2017/11/Optoma_W416_Datasheet.pdf</v>
          </cell>
          <cell r="H126" t="str">
            <v>1.47 to 2.35</v>
          </cell>
          <cell r="I126" t="str">
            <v>Limited Avail</v>
          </cell>
        </row>
        <row r="127">
          <cell r="A127" t="str">
            <v>W460</v>
          </cell>
          <cell r="B127" t="str">
            <v>Projector - Data</v>
          </cell>
          <cell r="C127">
            <v>9.6</v>
          </cell>
          <cell r="D127" t="str">
            <v>15.5 x 13.25 x 6.75</v>
          </cell>
          <cell r="E127" t="str">
            <v>796435 44 108 1</v>
          </cell>
          <cell r="F127" t="str">
            <v>W460 PDF</v>
          </cell>
          <cell r="G127" t="str">
            <v>https://www.optoma.com/us/wp-content/uploads/sites/24/2018/03/W460-Datasheet.pdf</v>
          </cell>
          <cell r="H127" t="str">
            <v>1.28 to 1.53</v>
          </cell>
          <cell r="I127" t="str">
            <v>No New Orders</v>
          </cell>
        </row>
        <row r="128">
          <cell r="A128" t="str">
            <v>W490</v>
          </cell>
          <cell r="B128" t="str">
            <v>Projector - Data</v>
          </cell>
          <cell r="C128">
            <v>15.2</v>
          </cell>
          <cell r="D128" t="str">
            <v>19.5 x 15.5 x 7.2</v>
          </cell>
          <cell r="E128" t="str">
            <v>796435 41 980 6</v>
          </cell>
          <cell r="F128" t="str">
            <v>W490 PDF</v>
          </cell>
          <cell r="G128" t="str">
            <v>https://www.optoma.com/us/wp-content/uploads/sites/24/2017/12/W490-DS-en-US-1.pdf</v>
          </cell>
          <cell r="H128" t="str">
            <v>1.48 to 2.35</v>
          </cell>
          <cell r="I128" t="str">
            <v>EOL</v>
          </cell>
        </row>
        <row r="129">
          <cell r="A129" t="str">
            <v>W512</v>
          </cell>
          <cell r="B129" t="str">
            <v>Projector - Data</v>
          </cell>
          <cell r="C129">
            <v>15.5</v>
          </cell>
          <cell r="D129" t="str">
            <v>19.5 x 15.5 x 7.2</v>
          </cell>
          <cell r="E129" t="str">
            <v>796435 44 239 2</v>
          </cell>
          <cell r="F129" t="str">
            <v>W512 PDF</v>
          </cell>
          <cell r="G129" t="str">
            <v>https://www.optoma.com/us/wp-content/uploads/sites/24/2018/08/W512_Datasheet-1.pdf</v>
          </cell>
          <cell r="H129" t="str">
            <v>1.48 – 2.35</v>
          </cell>
          <cell r="I129" t="str">
            <v>Current</v>
          </cell>
        </row>
        <row r="130">
          <cell r="A130" t="str">
            <v>W515</v>
          </cell>
          <cell r="B130" t="str">
            <v>Projector - Data</v>
          </cell>
          <cell r="C130">
            <v>19.399999999999999</v>
          </cell>
          <cell r="D130" t="str">
            <v>18.5” x 19.29” x 9.05”</v>
          </cell>
          <cell r="E130" t="str">
            <v>796435 41 956 1</v>
          </cell>
          <cell r="F130" t="str">
            <v>W515 PDF</v>
          </cell>
          <cell r="G130" t="str">
            <v>https://www.optoma.com/us/wp-content/uploads/sites/24/2017/12/W515-DS-en-US-1.pdf</v>
          </cell>
          <cell r="H130" t="str">
            <v>1.26 to 2.27</v>
          </cell>
          <cell r="I130" t="str">
            <v>Current</v>
          </cell>
        </row>
        <row r="131">
          <cell r="A131" t="str">
            <v>W515T</v>
          </cell>
          <cell r="B131" t="str">
            <v>Projector - Data</v>
          </cell>
          <cell r="C131">
            <v>19.399999999999999</v>
          </cell>
          <cell r="D131" t="str">
            <v>18.5” x 19.29” x 9.05”</v>
          </cell>
          <cell r="E131" t="str">
            <v>796435 41 957 8</v>
          </cell>
          <cell r="F131" t="str">
            <v>W515T PDF</v>
          </cell>
          <cell r="G131" t="str">
            <v>https://www.optoma.com/us/wp-content/uploads/sites/24/2017/12/W515T-DS-en-US-1.pdf</v>
          </cell>
          <cell r="H131" t="str">
            <v>1.26 to 2.27</v>
          </cell>
          <cell r="I131" t="str">
            <v>Limited Avail</v>
          </cell>
        </row>
        <row r="132">
          <cell r="A132" t="str">
            <v>WU1500</v>
          </cell>
          <cell r="B132" t="str">
            <v>Projector - ProScene</v>
          </cell>
          <cell r="C132">
            <v>67</v>
          </cell>
          <cell r="D132" t="str">
            <v>31"x 26"x 15.2"</v>
          </cell>
          <cell r="E132" t="str">
            <v>796435 41 997 4</v>
          </cell>
          <cell r="F132" t="str">
            <v>WU1500 PDF</v>
          </cell>
          <cell r="G132" t="str">
            <v>https://www.optoma.com/us/wp-content/uploads/sites/24/2017/12/WU1500-DS-en-US.pdf</v>
          </cell>
          <cell r="H132" t="str">
            <v>6 Optional lenses</v>
          </cell>
          <cell r="I132" t="str">
            <v>EOL</v>
          </cell>
        </row>
        <row r="133">
          <cell r="A133" t="str">
            <v>WU334</v>
          </cell>
          <cell r="B133" t="str">
            <v>Projector - Data</v>
          </cell>
          <cell r="C133">
            <v>9.6</v>
          </cell>
          <cell r="D133" t="str">
            <v>15.5 x 13.25 x 6.75</v>
          </cell>
          <cell r="E133" t="str">
            <v>796435 44 168 5</v>
          </cell>
          <cell r="F133" t="str">
            <v>WU334 PDF</v>
          </cell>
          <cell r="G133" t="str">
            <v>https://www.optoma.com/us/wp-content/uploads/sites/24/2018/03/WU334-Datasheet.pdf</v>
          </cell>
          <cell r="H133" t="str">
            <v>1.47 to 1.62</v>
          </cell>
          <cell r="I133" t="str">
            <v>Current</v>
          </cell>
        </row>
        <row r="134">
          <cell r="A134" t="str">
            <v>WU336</v>
          </cell>
          <cell r="B134" t="str">
            <v>Projector - Data</v>
          </cell>
          <cell r="C134">
            <v>9.6</v>
          </cell>
          <cell r="D134" t="str">
            <v>15.5 x 13.25 x 6.75</v>
          </cell>
          <cell r="E134" t="str">
            <v>796435 44 170 8</v>
          </cell>
          <cell r="F134" t="str">
            <v>WU336 PDF</v>
          </cell>
          <cell r="G134" t="str">
            <v>https://www.optoma.com/us/wp-content/uploads/sites/24/2018/03/WU336-Datasheet.pdf</v>
          </cell>
          <cell r="H134" t="str">
            <v>1.58 to 2.06</v>
          </cell>
          <cell r="I134" t="str">
            <v>Current</v>
          </cell>
        </row>
        <row r="135">
          <cell r="A135" t="str">
            <v>WU416</v>
          </cell>
          <cell r="B135" t="str">
            <v>Projector - Data</v>
          </cell>
          <cell r="C135">
            <v>12.15</v>
          </cell>
          <cell r="D135" t="str">
            <v>15.5" x 6.0" x 11.0"</v>
          </cell>
          <cell r="E135" t="str">
            <v>796435 44 003 9</v>
          </cell>
          <cell r="F135" t="str">
            <v>WU416 PDF</v>
          </cell>
          <cell r="G135" t="str">
            <v>https://www.optoma.com/us/wp-content/uploads/sites/24/2017/11/WU416-DS-en-US.pdf</v>
          </cell>
          <cell r="H135" t="str">
            <v>1.4 to 2.24</v>
          </cell>
          <cell r="I135" t="str">
            <v>No New Orders</v>
          </cell>
        </row>
        <row r="136">
          <cell r="A136" t="str">
            <v>WU465</v>
          </cell>
          <cell r="B136" t="str">
            <v>Projector - Data</v>
          </cell>
          <cell r="C136">
            <v>9.6</v>
          </cell>
          <cell r="D136" t="str">
            <v>15.5 x 13.25 x 6.75</v>
          </cell>
          <cell r="E136" t="str">
            <v>796435 44 109 8</v>
          </cell>
          <cell r="F136" t="str">
            <v>WU465 PDF</v>
          </cell>
          <cell r="G136" t="str">
            <v>https://www.optoma.com/us/wp-content/uploads/sites/24/2018/03/WU465-Datasheet.pdf</v>
          </cell>
          <cell r="H136" t="str">
            <v>1.39 to 2.09</v>
          </cell>
          <cell r="I136" t="str">
            <v>Current</v>
          </cell>
        </row>
        <row r="137">
          <cell r="A137" t="str">
            <v>WU515</v>
          </cell>
          <cell r="B137" t="str">
            <v>Projector - Data</v>
          </cell>
          <cell r="C137">
            <v>19.399999999999999</v>
          </cell>
          <cell r="D137" t="str">
            <v>18.5” x 19.29” x 9.05”</v>
          </cell>
          <cell r="E137" t="str">
            <v>796435 41 960 8</v>
          </cell>
          <cell r="F137" t="str">
            <v>WU515 PDF</v>
          </cell>
          <cell r="G137" t="str">
            <v>https://www.optoma.com/us/wp-content/uploads/sites/24/2017/11/WU515-DS-en-US.pdf</v>
          </cell>
          <cell r="H137" t="str">
            <v>1.26 to 2.16</v>
          </cell>
          <cell r="I137" t="str">
            <v>Limited Avail</v>
          </cell>
        </row>
        <row r="138">
          <cell r="A138" t="str">
            <v>WU515T</v>
          </cell>
          <cell r="B138" t="str">
            <v>Projector - Data</v>
          </cell>
          <cell r="C138">
            <v>19.399999999999999</v>
          </cell>
          <cell r="D138" t="str">
            <v>18.5” x 19.29” x 9.05”</v>
          </cell>
          <cell r="E138" t="str">
            <v>796435 41 961 5</v>
          </cell>
          <cell r="F138" t="str">
            <v>WU515T PDF</v>
          </cell>
          <cell r="G138" t="str">
            <v>https://www.optoma.com/us/wp-content/uploads/sites/24/2017/11/WU515T-DS-en-US.pdf</v>
          </cell>
          <cell r="H138" t="str">
            <v>1.26 to 2.16</v>
          </cell>
          <cell r="I138" t="str">
            <v>Limited Avail</v>
          </cell>
        </row>
        <row r="139">
          <cell r="A139" t="str">
            <v>WU515TST</v>
          </cell>
          <cell r="B139" t="str">
            <v>Projector - Data</v>
          </cell>
          <cell r="C139">
            <v>18.2</v>
          </cell>
          <cell r="D139" t="str">
            <v>19.25 x 18.75 x 8.5</v>
          </cell>
          <cell r="E139" t="str">
            <v>796435 44 145 6</v>
          </cell>
          <cell r="F139" t="str">
            <v>WU515TST PDF</v>
          </cell>
          <cell r="G139" t="str">
            <v>https://www.optoma.com/us/wp-content/uploads/sites/24/2018/03/WU515TST-Datasheet.pdf</v>
          </cell>
          <cell r="H139">
            <v>0.79</v>
          </cell>
          <cell r="I139" t="str">
            <v>Limited Avail</v>
          </cell>
        </row>
        <row r="140">
          <cell r="A140" t="str">
            <v>WU615T</v>
          </cell>
          <cell r="B140" t="str">
            <v>Projector - Data</v>
          </cell>
          <cell r="C140">
            <v>19.600000000000001</v>
          </cell>
          <cell r="D140" t="str">
            <v>18.5” x 19.29” x 9.05”</v>
          </cell>
          <cell r="E140" t="str">
            <v>796435 44 103 6</v>
          </cell>
          <cell r="F140" t="str">
            <v>WU615T PDF</v>
          </cell>
          <cell r="G140" t="str">
            <v>https://www.optoma.com/us/wp-content/uploads/sites/24/2018/03/WU615T-Datasheet.pdf</v>
          </cell>
          <cell r="H140" t="str">
            <v>1.2 to 2.16</v>
          </cell>
          <cell r="I140" t="str">
            <v>Current</v>
          </cell>
        </row>
        <row r="141">
          <cell r="A141" t="str">
            <v>WU630</v>
          </cell>
          <cell r="B141" t="str">
            <v>Projector - ProScene</v>
          </cell>
          <cell r="C141">
            <v>41</v>
          </cell>
          <cell r="D141" t="str">
            <v>23” x 20” x 16”</v>
          </cell>
          <cell r="E141" t="str">
            <v>796435 44 023 7</v>
          </cell>
          <cell r="F141" t="str">
            <v>WU630 PDF</v>
          </cell>
          <cell r="G141" t="str">
            <v>https://www.optoma.com/us/wp-content/uploads/sites/24/2017/12/WU630-DS-en-US.pdf</v>
          </cell>
          <cell r="H141" t="str">
            <v>5 Optional lenses</v>
          </cell>
          <cell r="I141" t="str">
            <v>EOL</v>
          </cell>
        </row>
        <row r="142">
          <cell r="A142" t="str">
            <v>WUSB2</v>
          </cell>
          <cell r="B142" t="str">
            <v>IFP - Accessory</v>
          </cell>
          <cell r="C142">
            <v>1</v>
          </cell>
          <cell r="D142" t="str">
            <v>0.73" x 0.59" x 0.28"</v>
          </cell>
          <cell r="E142" t="str">
            <v>796435 09 136 1</v>
          </cell>
          <cell r="F142" t="str">
            <v>WUSB2 PDF</v>
          </cell>
          <cell r="G142" t="str">
            <v>https://www.optoma.com/us/?s=WUSB2</v>
          </cell>
          <cell r="H142" t="e">
            <v>#N/A</v>
          </cell>
          <cell r="I142" t="str">
            <v>Current</v>
          </cell>
        </row>
        <row r="143">
          <cell r="A143" t="str">
            <v>X305ST</v>
          </cell>
          <cell r="B143" t="str">
            <v>Projector - Short Throw</v>
          </cell>
          <cell r="C143">
            <v>8.6</v>
          </cell>
          <cell r="D143" t="str">
            <v>16.3" x 12.9" x 5.7"</v>
          </cell>
          <cell r="E143" t="str">
            <v>796435 41 869 4</v>
          </cell>
          <cell r="F143" t="str">
            <v>X305ST PDF</v>
          </cell>
          <cell r="G143" t="str">
            <v>https://www.optoma.com/us/wp-content/uploads/sites/24/2017/12/X305ST-DS-en-US.pdf</v>
          </cell>
          <cell r="H143">
            <v>0.63</v>
          </cell>
          <cell r="I143" t="str">
            <v>EOL</v>
          </cell>
        </row>
        <row r="144">
          <cell r="A144" t="str">
            <v>X316ST</v>
          </cell>
          <cell r="B144" t="str">
            <v>Projector - Short Throw</v>
          </cell>
          <cell r="C144">
            <v>8.3000000000000007</v>
          </cell>
          <cell r="D144" t="str">
            <v>15.5" x 6.0" x 11.0"</v>
          </cell>
          <cell r="E144" t="str">
            <v>796435 41 916 5</v>
          </cell>
          <cell r="F144" t="str">
            <v>X316ST PDF</v>
          </cell>
          <cell r="G144" t="str">
            <v>https://www.optoma.com/us/wp-content/uploads/sites/24/2017/12/X316ST-DS-en-US.pdf</v>
          </cell>
          <cell r="H144">
            <v>0.61</v>
          </cell>
          <cell r="I144" t="str">
            <v>EOL</v>
          </cell>
        </row>
        <row r="145">
          <cell r="A145" t="str">
            <v>X318ST</v>
          </cell>
          <cell r="B145" t="str">
            <v>Projector - Short Throw</v>
          </cell>
          <cell r="C145">
            <v>6.7</v>
          </cell>
          <cell r="D145" t="str">
            <v>15.5" x 6.0" x 11.0"</v>
          </cell>
          <cell r="E145" t="str">
            <v>796435 44 273 6</v>
          </cell>
          <cell r="F145" t="str">
            <v>X318ST PDF</v>
          </cell>
          <cell r="G145" t="str">
            <v>https://www.optoma.com/us/product/x318st/</v>
          </cell>
          <cell r="H145">
            <v>0.62</v>
          </cell>
          <cell r="I145" t="str">
            <v>Current</v>
          </cell>
        </row>
        <row r="146">
          <cell r="A146" t="str">
            <v>X341</v>
          </cell>
          <cell r="B146" t="str">
            <v>Projector - Data</v>
          </cell>
          <cell r="C146">
            <v>7.25</v>
          </cell>
          <cell r="D146" t="str">
            <v>15.5" x 6.0" x 11.0"</v>
          </cell>
          <cell r="E146" t="str">
            <v>796435 44 009 1</v>
          </cell>
          <cell r="F146" t="str">
            <v>X341 PDF</v>
          </cell>
          <cell r="G146" t="str">
            <v>https://www.optoma.com/us/wp-content/uploads/sites/24/2017/12/X341-DS-en-US.pdf</v>
          </cell>
          <cell r="H146" t="str">
            <v>1.95 to 2.16</v>
          </cell>
          <cell r="I146" t="str">
            <v>EOL</v>
          </cell>
        </row>
        <row r="147">
          <cell r="A147" t="str">
            <v>X343</v>
          </cell>
          <cell r="B147" t="str">
            <v>Projector - Data</v>
          </cell>
          <cell r="C147">
            <v>9.6</v>
          </cell>
          <cell r="D147" t="str">
            <v>15.5 x 13.25 x 6.75</v>
          </cell>
          <cell r="E147" t="str">
            <v>796435 44 248 4</v>
          </cell>
          <cell r="F147" t="str">
            <v>X343 PDF</v>
          </cell>
          <cell r="G147" t="str">
            <v>https://www.optoma.com/us/product/x343/</v>
          </cell>
          <cell r="H147" t="str">
            <v>1.94 – 2.15 ±5%</v>
          </cell>
          <cell r="I147" t="str">
            <v>Current</v>
          </cell>
        </row>
        <row r="148">
          <cell r="A148" t="str">
            <v>X355</v>
          </cell>
          <cell r="B148" t="str">
            <v>Projector - Data</v>
          </cell>
          <cell r="C148">
            <v>7.25</v>
          </cell>
          <cell r="D148" t="str">
            <v>15.5" x 6.0" x 11.0"</v>
          </cell>
          <cell r="E148" t="str">
            <v>796435 44 022 0</v>
          </cell>
          <cell r="F148" t="str">
            <v xml:space="preserve">X355 PDF </v>
          </cell>
          <cell r="G148" t="str">
            <v>https://www.optoma.com/us/wp-content/uploads/sites/24/2017/12/X355-DS-en-US.pdf</v>
          </cell>
          <cell r="H148" t="str">
            <v>1.48 to 1.93</v>
          </cell>
          <cell r="I148" t="str">
            <v>EOL</v>
          </cell>
        </row>
        <row r="149">
          <cell r="A149" t="str">
            <v>X365</v>
          </cell>
          <cell r="B149" t="str">
            <v>Projector - Data</v>
          </cell>
          <cell r="C149">
            <v>7</v>
          </cell>
          <cell r="D149" t="str">
            <v>15.6" x 10.9" x 6.1"</v>
          </cell>
          <cell r="E149" t="str">
            <v>796435 44 191 3</v>
          </cell>
          <cell r="F149" t="str">
            <v>X365 PDF</v>
          </cell>
          <cell r="G149" t="str">
            <v>https://www.optoma.com/us/wp-content/uploads/sites/24/2018/03/Optoma_X365_Datasheet.pdf</v>
          </cell>
          <cell r="H149" t="str">
            <v>1.95 to 2.15</v>
          </cell>
          <cell r="I149" t="str">
            <v>No New Orders</v>
          </cell>
        </row>
        <row r="150">
          <cell r="A150" t="str">
            <v>X400+</v>
          </cell>
          <cell r="B150" t="str">
            <v>Projector - Data</v>
          </cell>
          <cell r="C150">
            <v>7.25</v>
          </cell>
          <cell r="D150" t="str">
            <v>15.5" x 6.0" x 11.0"</v>
          </cell>
          <cell r="E150" t="str">
            <v>796435 44 073 2</v>
          </cell>
          <cell r="F150" t="str">
            <v>X400+ PDF</v>
          </cell>
          <cell r="G150" t="str">
            <v>https://www.optoma.com/us/wp-content/uploads/sites/24/2017/11/Optoma_X400plus_Datasheet.pdf</v>
          </cell>
          <cell r="H150" t="str">
            <v>1.49 to 1.93</v>
          </cell>
          <cell r="I150" t="str">
            <v>EOL</v>
          </cell>
        </row>
        <row r="151">
          <cell r="A151" t="str">
            <v>X412</v>
          </cell>
          <cell r="B151" t="str">
            <v>Projector - Data</v>
          </cell>
          <cell r="C151">
            <v>9.5</v>
          </cell>
          <cell r="D151" t="str">
            <v>15.5 x 13.25 x 6.75</v>
          </cell>
          <cell r="E151" t="str">
            <v>796435 44 393 1</v>
          </cell>
          <cell r="F151" t="str">
            <v>X412.PDF</v>
          </cell>
          <cell r="G151" t="str">
            <v>https://www.optoma.com/us/wp-content/uploads/sites/24/2019/08/X412_Datasheet-1.pdf</v>
          </cell>
          <cell r="H151" t="str">
            <v>1.94 ~ 2.16</v>
          </cell>
          <cell r="I151" t="str">
            <v>Current</v>
          </cell>
        </row>
        <row r="152">
          <cell r="A152" t="str">
            <v>X416</v>
          </cell>
          <cell r="B152" t="str">
            <v>Projector - Data</v>
          </cell>
          <cell r="C152">
            <v>12.25</v>
          </cell>
          <cell r="D152" t="str">
            <v>15.5" x 6.0" x 11.0"</v>
          </cell>
          <cell r="E152" t="str">
            <v>796435 44 000 8</v>
          </cell>
          <cell r="F152" t="str">
            <v>X416 PDF</v>
          </cell>
          <cell r="G152" t="str">
            <v>https://www.optoma.com/us/wp-content/uploads/sites/24/2017/11/Optoma_X416_Datasheet.pdf</v>
          </cell>
          <cell r="H152" t="str">
            <v>1.39 to 1.9</v>
          </cell>
          <cell r="I152" t="str">
            <v>No New Orders</v>
          </cell>
        </row>
        <row r="153">
          <cell r="A153" t="str">
            <v>X460</v>
          </cell>
          <cell r="B153" t="str">
            <v>Projector - Data</v>
          </cell>
          <cell r="C153">
            <v>9.6</v>
          </cell>
          <cell r="D153" t="str">
            <v>15.5 x 13.25 x 6.75</v>
          </cell>
          <cell r="E153" t="str">
            <v>796435 44 107 4</v>
          </cell>
          <cell r="F153" t="str">
            <v>X460 PDF</v>
          </cell>
          <cell r="G153" t="str">
            <v>https://www.optoma.com/us/wp-content/uploads/sites/24/2018/03/X460-Datasheet.pdf</v>
          </cell>
          <cell r="H153" t="str">
            <v>1.28 to 1.53</v>
          </cell>
          <cell r="I153" t="str">
            <v>No New Orders</v>
          </cell>
        </row>
        <row r="154">
          <cell r="A154" t="str">
            <v>X515</v>
          </cell>
          <cell r="B154" t="str">
            <v>Projector - Data</v>
          </cell>
          <cell r="C154">
            <v>19.399999999999999</v>
          </cell>
          <cell r="D154" t="str">
            <v>18.5” x 19.29” x 9.05”</v>
          </cell>
          <cell r="E154" t="str">
            <v>796435 41 998 1</v>
          </cell>
          <cell r="F154" t="str">
            <v>X515 PDF</v>
          </cell>
          <cell r="G154" t="str">
            <v>https://www.optoma.com/us/wp-content/uploads/sites/24/2017/06/X515-DS-en-US.pdf</v>
          </cell>
          <cell r="H154" t="str">
            <v>1.24 to 2.23</v>
          </cell>
          <cell r="I154" t="str">
            <v>No New Orders</v>
          </cell>
        </row>
        <row r="155">
          <cell r="A155" t="str">
            <v>X600</v>
          </cell>
          <cell r="B155" t="str">
            <v>Projector - Data</v>
          </cell>
          <cell r="C155">
            <v>12.4</v>
          </cell>
          <cell r="D155" t="str">
            <v>18" x 15.75" x 7.8</v>
          </cell>
          <cell r="E155" t="str">
            <v>796435 41 864 9</v>
          </cell>
          <cell r="F155" t="str">
            <v>X600 PDF</v>
          </cell>
          <cell r="G155" t="str">
            <v>https://www.optoma.com/us/wp-content/uploads/sites/24/2017/11/X600-DS-en-US.pdf</v>
          </cell>
          <cell r="H155" t="str">
            <v>1.8 - 2.1</v>
          </cell>
          <cell r="I155" t="str">
            <v>Current</v>
          </cell>
        </row>
        <row r="156">
          <cell r="A156" t="str">
            <v>X605e</v>
          </cell>
          <cell r="B156" t="str">
            <v>Projector - ProScene</v>
          </cell>
          <cell r="C156">
            <v>26.5</v>
          </cell>
          <cell r="D156" t="str">
            <v>20.1”x17.2”x12.3”</v>
          </cell>
          <cell r="E156" t="str">
            <v>796435 44 193 7</v>
          </cell>
          <cell r="F156" t="str">
            <v>X605E PDF</v>
          </cell>
          <cell r="G156" t="str">
            <v>https://www.optoma.com/us/wp-content/uploads/sites/24/2018/03/X605e-Datasheet.pdf</v>
          </cell>
          <cell r="H156" t="str">
            <v>5 Optional lenses</v>
          </cell>
          <cell r="I156" t="str">
            <v>EOL</v>
          </cell>
        </row>
        <row r="157">
          <cell r="A157" t="str">
            <v>ZD302</v>
          </cell>
          <cell r="B157" t="str">
            <v>3D Accessory</v>
          </cell>
          <cell r="C157">
            <v>1</v>
          </cell>
          <cell r="D157" t="str">
            <v>6.2” x 1.7” x 1.2”</v>
          </cell>
          <cell r="E157" t="str">
            <v>796435 09 053 1</v>
          </cell>
          <cell r="F157" t="str">
            <v>ZD302 PDF</v>
          </cell>
          <cell r="G157" t="str">
            <v>https://www.optoma.com/us/product/zd302-3/</v>
          </cell>
          <cell r="H157" t="e">
            <v>#N/A</v>
          </cell>
          <cell r="I157" t="str">
            <v>EOL</v>
          </cell>
        </row>
        <row r="158">
          <cell r="A158" t="str">
            <v>ZF2300GLASSES</v>
          </cell>
          <cell r="B158" t="str">
            <v>3D Accessory</v>
          </cell>
          <cell r="C158">
            <v>1</v>
          </cell>
          <cell r="D158" t="str">
            <v> 6.3″ x 1.5″ x 1.5″</v>
          </cell>
          <cell r="E158" t="str">
            <v>796435 09 058 6</v>
          </cell>
          <cell r="F158" t="str">
            <v>ZF2300 PDF</v>
          </cell>
          <cell r="G158" t="str">
            <v>https://www.optoma.com/us/product/zf2300glasses-2/</v>
          </cell>
          <cell r="H158" t="e">
            <v>#N/A</v>
          </cell>
          <cell r="I158" t="str">
            <v>EOL</v>
          </cell>
        </row>
        <row r="159">
          <cell r="A159" t="str">
            <v>ZH400UST</v>
          </cell>
          <cell r="B159" t="str">
            <v>Projector - Ultra Short</v>
          </cell>
          <cell r="C159">
            <v>17.3</v>
          </cell>
          <cell r="D159" t="str">
            <v>16.5”x18.5”x12”</v>
          </cell>
          <cell r="E159" t="str">
            <v>796435 44 049 7</v>
          </cell>
          <cell r="F159" t="str">
            <v>ZH400UST PDF</v>
          </cell>
          <cell r="G159" t="str">
            <v>https://www.optoma.com/us/wp-content/uploads/sites/24/2017/11/ZH400UST-Datasheet.pdf</v>
          </cell>
          <cell r="H159">
            <v>0.25</v>
          </cell>
          <cell r="I159" t="str">
            <v>Current</v>
          </cell>
        </row>
        <row r="160">
          <cell r="A160" t="str">
            <v>ZH403</v>
          </cell>
          <cell r="B160" t="str">
            <v>Projector - Data</v>
          </cell>
          <cell r="C160">
            <v>16.5</v>
          </cell>
          <cell r="D160" t="str">
            <v>20.5" x 15" x 8"</v>
          </cell>
          <cell r="E160" t="str">
            <v>796435 44 464 8</v>
          </cell>
          <cell r="F160" t="str">
            <v>ZH403 PDF</v>
          </cell>
          <cell r="G160" t="str">
            <v>https://www.optoma.com/us/wp-content/uploads/sites/24/2019/10/ZH403_Datasheet.pdf</v>
          </cell>
          <cell r="H160" t="str">
            <v>1.21-1.59</v>
          </cell>
          <cell r="I160" t="str">
            <v>Current</v>
          </cell>
        </row>
        <row r="161">
          <cell r="A161" t="str">
            <v>ZH406</v>
          </cell>
          <cell r="B161" t="str">
            <v>Projector - Data</v>
          </cell>
          <cell r="C161">
            <v>17</v>
          </cell>
          <cell r="D161" t="str">
            <v>20.5" x 15" x 8"</v>
          </cell>
          <cell r="E161" t="str">
            <v>796435 44 435 8</v>
          </cell>
          <cell r="F161" t="str">
            <v>ZH406 PDF</v>
          </cell>
          <cell r="G161" t="str">
            <v>https://www.optoma.com/us/wp-content/uploads/sites/24/2019/08/ZH406_Datasheet-1.pdf</v>
          </cell>
          <cell r="H161" t="str">
            <v>1.4-2.24±5%</v>
          </cell>
          <cell r="I161" t="str">
            <v>Current</v>
          </cell>
        </row>
        <row r="162">
          <cell r="A162" t="str">
            <v>ZH406ST</v>
          </cell>
          <cell r="B162" t="str">
            <v>Projector - Data</v>
          </cell>
          <cell r="C162">
            <v>17</v>
          </cell>
          <cell r="D162" t="str">
            <v>20.5" x 15" x 8"</v>
          </cell>
          <cell r="E162" t="str">
            <v>796435 44 439 6</v>
          </cell>
          <cell r="F162" t="str">
            <v>ZH406ST.PDF</v>
          </cell>
          <cell r="G162" t="str">
            <v>https://www.optoma.com/us/wp-content/uploads/sites/24/2019/08/ZH406ST_Datasheet-2.pdf</v>
          </cell>
          <cell r="H162">
            <v>0.5</v>
          </cell>
          <cell r="I162" t="str">
            <v>Current</v>
          </cell>
        </row>
        <row r="163">
          <cell r="A163" t="str">
            <v>ZH420UST-B</v>
          </cell>
          <cell r="B163" t="str">
            <v>Projector - Ultra Short</v>
          </cell>
          <cell r="C163">
            <v>17.5</v>
          </cell>
          <cell r="D163" t="str">
            <v>16.5” x12” x18.5”</v>
          </cell>
          <cell r="E163" t="str">
            <v>796435 44 205 7</v>
          </cell>
          <cell r="F163" t="str">
            <v>ZH420UST-B PDF</v>
          </cell>
          <cell r="G163" t="str">
            <v>https://www.optoma.com/us/wp-content/uploads/sites/24/2018/05/ZH420UST-B_Datasheet-1.pdf</v>
          </cell>
          <cell r="H163">
            <v>0.25</v>
          </cell>
          <cell r="I163" t="str">
            <v>Current</v>
          </cell>
        </row>
        <row r="164">
          <cell r="A164" t="str">
            <v>ZH420UST-W</v>
          </cell>
          <cell r="B164" t="str">
            <v>Projector - Ultra Short</v>
          </cell>
          <cell r="C164">
            <v>17.5</v>
          </cell>
          <cell r="D164" t="str">
            <v>16.5” x12” x18.5”</v>
          </cell>
          <cell r="E164" t="str">
            <v>796435 44 204 0</v>
          </cell>
          <cell r="F164" t="str">
            <v>ZH420UST-W PDF</v>
          </cell>
          <cell r="G164" t="str">
            <v>https://www.optoma.com/us/wp-content/uploads/sites/24/2018/04/ZH420UST-W_Datasheet-1.pdf</v>
          </cell>
          <cell r="H164">
            <v>0.25</v>
          </cell>
          <cell r="I164" t="str">
            <v>Current</v>
          </cell>
        </row>
        <row r="165">
          <cell r="A165" t="str">
            <v>ZH500T-B</v>
          </cell>
          <cell r="B165" t="str">
            <v>Projector - ProScene</v>
          </cell>
          <cell r="C165">
            <v>32</v>
          </cell>
          <cell r="D165" t="str">
            <v>27.7”x 21.8” x 12”</v>
          </cell>
          <cell r="E165" t="str">
            <v>796435 44 209 5</v>
          </cell>
          <cell r="F165" t="str">
            <v>ZH500T-B PDF</v>
          </cell>
          <cell r="G165" t="str">
            <v>https://www.optoma.com/us/wp-content/uploads/sites/24/2018/07/ZH500T-B_Datasheet.pdf</v>
          </cell>
          <cell r="H165" t="str">
            <v>1.2 to 1.92</v>
          </cell>
          <cell r="I165" t="str">
            <v>No New Orders</v>
          </cell>
        </row>
        <row r="166">
          <cell r="A166" t="str">
            <v>ZH500T-W</v>
          </cell>
          <cell r="B166" t="str">
            <v>Projector - ProScene</v>
          </cell>
          <cell r="C166">
            <v>32</v>
          </cell>
          <cell r="D166" t="str">
            <v>27.7”x 21.8” x 12”</v>
          </cell>
          <cell r="E166" t="str">
            <v>796435 44 208 8</v>
          </cell>
          <cell r="F166" t="str">
            <v>ZH500T-W PDF</v>
          </cell>
          <cell r="G166" t="str">
            <v>https://www.optoma.com/us/wp-content/uploads/sites/24/2018/07/ZH500T-W_Datasheet.pdf</v>
          </cell>
          <cell r="H166" t="str">
            <v>1.2 to 1.92</v>
          </cell>
          <cell r="I166" t="str">
            <v>No New Orders</v>
          </cell>
        </row>
        <row r="167">
          <cell r="A167" t="str">
            <v>ZH500UST</v>
          </cell>
          <cell r="B167" t="str">
            <v>Projector - Ultra Short</v>
          </cell>
          <cell r="C167">
            <v>19</v>
          </cell>
          <cell r="D167" t="str">
            <v>20.25” x 12.5” x 16.5”</v>
          </cell>
          <cell r="E167" t="str">
            <v>796435 44 388 7</v>
          </cell>
          <cell r="F167" t="str">
            <v>ZH500UST.PDF</v>
          </cell>
          <cell r="G167" t="str">
            <v>https://www.optoma.com/us/wp-content/uploads/sites/24/2019/08/ZH500UST_Datasheet-1.pdf</v>
          </cell>
          <cell r="H167">
            <v>0.25</v>
          </cell>
          <cell r="I167" t="str">
            <v>Current</v>
          </cell>
        </row>
        <row r="168">
          <cell r="A168" t="str">
            <v>ZH506T-B</v>
          </cell>
          <cell r="B168" t="str">
            <v>Projector - ProScene</v>
          </cell>
          <cell r="C168">
            <v>16.5</v>
          </cell>
          <cell r="D168" t="str">
            <v>18.3” x 9.8” x 22”</v>
          </cell>
          <cell r="E168" t="str">
            <v>796435 44 369 6</v>
          </cell>
          <cell r="F168" t="str">
            <v>ZH506T-B PDF</v>
          </cell>
          <cell r="G168" t="str">
            <v>https://www.optoma.com/us/wp-content/uploads/sites/24/2019/01/ZH506T-B-Datasheet-3.pdf</v>
          </cell>
          <cell r="H168" t="str">
            <v>1.4-2.24</v>
          </cell>
          <cell r="I168" t="str">
            <v>Current</v>
          </cell>
        </row>
        <row r="169">
          <cell r="A169" t="str">
            <v>ZH506T-W</v>
          </cell>
          <cell r="B169" t="str">
            <v>Projector - ProScene</v>
          </cell>
          <cell r="C169">
            <v>16.5</v>
          </cell>
          <cell r="D169" t="str">
            <v>18.3” x 9.8” x 22”</v>
          </cell>
          <cell r="E169" t="str">
            <v>796435 44 352 8</v>
          </cell>
          <cell r="F169" t="str">
            <v>ZH506T-W</v>
          </cell>
          <cell r="G169" t="str">
            <v>https://www.optoma.com/us/wp-content/uploads/sites/24/2019/01/ZH506T-W-Datasheet-3.pdf</v>
          </cell>
          <cell r="H169" t="str">
            <v>1.4-2.24:2</v>
          </cell>
          <cell r="I169" t="str">
            <v>Current</v>
          </cell>
        </row>
        <row r="170">
          <cell r="A170" t="str">
            <v>ZH506-W</v>
          </cell>
          <cell r="B170" t="str">
            <v>Projector - ProScene</v>
          </cell>
          <cell r="C170">
            <v>16.5</v>
          </cell>
          <cell r="D170" t="str">
            <v>18.3” x 9.8” x 22”</v>
          </cell>
          <cell r="E170" t="str">
            <v>796435 44 348 1</v>
          </cell>
          <cell r="F170" t="str">
            <v>ZH506-W PDF</v>
          </cell>
          <cell r="G170" t="str">
            <v>https://www.optoma.com/us/wp-content/uploads/sites/24/2019/04/ZH506-W_Datasheet.pdf</v>
          </cell>
          <cell r="H170" t="str">
            <v>1.40-2.24:2</v>
          </cell>
          <cell r="I170" t="str">
            <v>Current</v>
          </cell>
        </row>
        <row r="171">
          <cell r="A171" t="str">
            <v>ZH510T-B</v>
          </cell>
          <cell r="B171" t="str">
            <v>Projector - ProScene</v>
          </cell>
          <cell r="C171">
            <v>32</v>
          </cell>
          <cell r="D171" t="str">
            <v>    21.75” x 27” x 11.5”</v>
          </cell>
          <cell r="E171" t="str">
            <v>796435 44 090 9</v>
          </cell>
          <cell r="F171" t="str">
            <v>ZH510T-B</v>
          </cell>
          <cell r="G171" t="str">
            <v>https://www.optoma.com/us/wp-content/uploads/sites/24/2017/11/Optoma_ZH510T-B_Datasheet-2.pdf</v>
          </cell>
          <cell r="H171" t="str">
            <v>1.2 to 2.13</v>
          </cell>
          <cell r="I171" t="str">
            <v>EOL</v>
          </cell>
        </row>
        <row r="172">
          <cell r="A172" t="str">
            <v>ZH606-B</v>
          </cell>
          <cell r="B172" t="str">
            <v>Projector - ProScene</v>
          </cell>
          <cell r="C172">
            <v>17.3</v>
          </cell>
          <cell r="D172" t="str">
            <v>18.3" x 9.8" x 22"</v>
          </cell>
          <cell r="E172" t="str">
            <v>796435 44 453 2</v>
          </cell>
          <cell r="F172" t="str">
            <v>ZH606-B PDF</v>
          </cell>
          <cell r="G172" t="str">
            <v>https://www.optoma.com/us/wp-content/uploads/sites/24/2019/09/ZH606-B_Datasheet.pdf</v>
          </cell>
          <cell r="H172" t="str">
            <v>1.2-1.9</v>
          </cell>
          <cell r="I172" t="str">
            <v>Current</v>
          </cell>
        </row>
        <row r="173">
          <cell r="A173" t="str">
            <v>ZH606TST-W</v>
          </cell>
          <cell r="B173" t="str">
            <v>Projector - ProScene</v>
          </cell>
          <cell r="C173">
            <v>17.3</v>
          </cell>
          <cell r="D173" t="str">
            <v>18.3" x 9.8" x 22"</v>
          </cell>
          <cell r="E173" t="str">
            <v>796435 44 429 7</v>
          </cell>
          <cell r="F173" t="str">
            <v>ZH606TST-W PDF</v>
          </cell>
          <cell r="G173" t="str">
            <v>https://www.optoma.com/us/wp-content/uploads/sites/24/2019/09/ZH606TST-W_Datasheet.pdf</v>
          </cell>
          <cell r="H173">
            <v>0.79</v>
          </cell>
          <cell r="I173" t="str">
            <v>Current</v>
          </cell>
        </row>
        <row r="174">
          <cell r="A174" t="str">
            <v>ZH606-W</v>
          </cell>
          <cell r="B174" t="str">
            <v>Projector - ProScene</v>
          </cell>
          <cell r="C174">
            <v>17.3</v>
          </cell>
          <cell r="D174" t="str">
            <v>18.3" x 9.8" x 22"</v>
          </cell>
          <cell r="E174" t="str">
            <v>796435 44 454 9</v>
          </cell>
          <cell r="F174" t="str">
            <v>ZH606-W PDF</v>
          </cell>
          <cell r="G174" t="str">
            <v>https://www.optoma.com/us/wp-content/uploads/sites/24/2019/09/ZH606-W_Datasheet.pdf</v>
          </cell>
          <cell r="H174" t="str">
            <v>1.2-1.9</v>
          </cell>
          <cell r="I174" t="str">
            <v>Current</v>
          </cell>
        </row>
        <row r="175">
          <cell r="A175" t="str">
            <v>ZK1050</v>
          </cell>
          <cell r="B175" t="str">
            <v>Projector - ProScene</v>
          </cell>
          <cell r="C175">
            <v>95</v>
          </cell>
          <cell r="D175" t="str">
            <v>35.5 x 14.25 x 30</v>
          </cell>
          <cell r="E175" t="str">
            <v>796435 44 376 4</v>
          </cell>
          <cell r="F175" t="str">
            <v>ZK1050 PDF</v>
          </cell>
          <cell r="G175" t="str">
            <v>https://www.optoma.com/us/wp-content/uploads/sites/24/2019/05/ZK1050_Datasheet.pdf</v>
          </cell>
          <cell r="H175" t="str">
            <v>5 Optional lenses</v>
          </cell>
          <cell r="I175" t="str">
            <v>Current</v>
          </cell>
        </row>
        <row r="176">
          <cell r="A176" t="str">
            <v>ZK507-W</v>
          </cell>
          <cell r="B176" t="str">
            <v>Projector - ProScene</v>
          </cell>
          <cell r="C176">
            <v>26.3</v>
          </cell>
          <cell r="D176" t="str">
            <v>18.3” x 12.2 x 23”</v>
          </cell>
          <cell r="E176" t="str">
            <v>796435 44 445 7</v>
          </cell>
          <cell r="F176" t="str">
            <v>ZK507-W PDF</v>
          </cell>
          <cell r="G176" t="str">
            <v>https://www.optoma.com/us/wp-content/uploads/sites/24/2019/09/ZK507_Datasheet.pdf</v>
          </cell>
          <cell r="H176" t="str">
            <v>1.39 ~ 2.22</v>
          </cell>
          <cell r="I176" t="str">
            <v>Current</v>
          </cell>
        </row>
        <row r="177">
          <cell r="A177" t="str">
            <v>ZK750</v>
          </cell>
          <cell r="B177" t="str">
            <v>Projector - ProScene</v>
          </cell>
          <cell r="C177">
            <v>95</v>
          </cell>
          <cell r="D177" t="str">
            <v>35.5 x 14.25 x 30</v>
          </cell>
          <cell r="E177" t="str">
            <v>796435 44 377 1</v>
          </cell>
          <cell r="F177" t="str">
            <v>ZK750 PDF</v>
          </cell>
          <cell r="G177" t="str">
            <v>https://www.optoma.com/us/wp-content/uploads/sites/24/2019/05/ZK750_Datasheet.pdf</v>
          </cell>
          <cell r="H177" t="str">
            <v>5 Optional lenses</v>
          </cell>
          <cell r="I177" t="str">
            <v>Current</v>
          </cell>
        </row>
        <row r="178">
          <cell r="A178" t="str">
            <v>ZU1050</v>
          </cell>
          <cell r="B178" t="str">
            <v>Projector - ProScene</v>
          </cell>
          <cell r="C178">
            <v>63</v>
          </cell>
          <cell r="D178" t="str">
            <v>24.5” x 23.3” x 15”</v>
          </cell>
          <cell r="E178" t="str">
            <v>796435 44 147 0</v>
          </cell>
          <cell r="F178" t="str">
            <v>ZU1050 PDF</v>
          </cell>
          <cell r="G178" t="str">
            <v>https://www.optoma.com/us/wp-content/uploads/sites/24/2018/03/ZU1050-Datasheet.pdf</v>
          </cell>
          <cell r="H178" t="str">
            <v>7 Optional lenses</v>
          </cell>
          <cell r="I178" t="str">
            <v>Current</v>
          </cell>
        </row>
        <row r="179">
          <cell r="A179" t="str">
            <v>ZU406</v>
          </cell>
          <cell r="B179" t="str">
            <v>Projector - Data</v>
          </cell>
          <cell r="C179">
            <v>17</v>
          </cell>
          <cell r="D179" t="str">
            <v>20.5" x 15" x 8"</v>
          </cell>
          <cell r="E179" t="str">
            <v>796435 44 437 2</v>
          </cell>
          <cell r="F179" t="str">
            <v>ZU406 PDF</v>
          </cell>
          <cell r="G179" t="str">
            <v>https://www.optoma.com/us/wp-content/uploads/sites/24/2019/09/ZU406_Datasheet.pdf</v>
          </cell>
          <cell r="H179" t="str">
            <v>1.43-2.29</v>
          </cell>
          <cell r="I179" t="str">
            <v>Current</v>
          </cell>
        </row>
        <row r="180">
          <cell r="A180" t="str">
            <v>ZU500T-B</v>
          </cell>
          <cell r="B180" t="str">
            <v>Projector - ProScene</v>
          </cell>
          <cell r="C180">
            <v>32</v>
          </cell>
          <cell r="D180" t="str">
            <v>#N/A27.7”x 21.8” x 12”</v>
          </cell>
          <cell r="E180" t="str">
            <v>796435 44 209 5</v>
          </cell>
          <cell r="F180" t="str">
            <v>ZU500T-B PDF</v>
          </cell>
          <cell r="G180" t="str">
            <v>https://www.optoma.com/us/wp-content/uploads/sites/24/2018/07/ZU500T-B_Datasheet.pdf</v>
          </cell>
          <cell r="H180" t="str">
            <v>1.2 to 1.92</v>
          </cell>
          <cell r="I180" t="str">
            <v>Limited Avail</v>
          </cell>
        </row>
        <row r="181">
          <cell r="A181" t="str">
            <v>ZU500TST-W</v>
          </cell>
          <cell r="B181" t="str">
            <v>Projector - ProScene</v>
          </cell>
          <cell r="C181">
            <v>32</v>
          </cell>
          <cell r="D181" t="str">
            <v>27.7”x 21.8” x 12”</v>
          </cell>
          <cell r="E181" t="str">
            <v>796435 44 213 2</v>
          </cell>
          <cell r="F181" t="str">
            <v>ZU500TST-W PDF</v>
          </cell>
          <cell r="G181" t="str">
            <v>https://www.optoma.com/us/wp-content/uploads/sites/24/2018/08/ZU500TST-W_Datasheet.pdf</v>
          </cell>
          <cell r="H181">
            <v>0.79</v>
          </cell>
          <cell r="I181" t="str">
            <v>No New Orders</v>
          </cell>
        </row>
        <row r="182">
          <cell r="A182" t="str">
            <v>ZU500T-W</v>
          </cell>
          <cell r="B182" t="str">
            <v>Projector - ProScene</v>
          </cell>
          <cell r="C182">
            <v>32</v>
          </cell>
          <cell r="D182" t="str">
            <v>27.7”x 21.8” x 12”</v>
          </cell>
          <cell r="E182" t="str">
            <v>796435 44 206 4</v>
          </cell>
          <cell r="F182" t="str">
            <v>ZU500T-W PDF</v>
          </cell>
          <cell r="G182" t="str">
            <v>https://www.optoma.com/us/wp-content/uploads/sites/24/2018/07/ZU500T-W_Datasheet.pdf</v>
          </cell>
          <cell r="H182" t="str">
            <v>1.2 to 1.92</v>
          </cell>
          <cell r="I182" t="str">
            <v>Limited Avail</v>
          </cell>
        </row>
        <row r="183">
          <cell r="A183" t="str">
            <v>ZU500UST</v>
          </cell>
          <cell r="B183" t="str">
            <v>Projector - Ultra Short</v>
          </cell>
          <cell r="C183">
            <v>19</v>
          </cell>
          <cell r="D183" t="str">
            <v>20.25” x 12.5” x 16.5”</v>
          </cell>
          <cell r="E183" t="str">
            <v>796435 44 390 0</v>
          </cell>
          <cell r="F183" t="str">
            <v>ZU500UST.PDF</v>
          </cell>
          <cell r="G183" t="str">
            <v>https://www.optoma.com/us/wp-content/uploads/sites/24/2019/08/ZU500UST_Datasheet-1.pdf</v>
          </cell>
          <cell r="H183">
            <v>0.25</v>
          </cell>
          <cell r="I183" t="str">
            <v>Current</v>
          </cell>
        </row>
        <row r="184">
          <cell r="A184" t="str">
            <v>ZU506T-B</v>
          </cell>
          <cell r="B184" t="str">
            <v>Projector - ProScene</v>
          </cell>
          <cell r="C184">
            <v>16.5</v>
          </cell>
          <cell r="D184" t="str">
            <v>18.3” x 9.8” x 22”</v>
          </cell>
          <cell r="E184" t="str">
            <v>796435 44 368 9</v>
          </cell>
          <cell r="F184" t="str">
            <v>ZU506T-B</v>
          </cell>
          <cell r="G184" t="str">
            <v>https://www.optoma.com/us/wp-content/uploads/sites/24/2019/01/ZU506T-B-Datasheet-3.pdf</v>
          </cell>
          <cell r="H184" t="str">
            <v>1.40-2.24</v>
          </cell>
          <cell r="I184" t="str">
            <v>Current</v>
          </cell>
        </row>
        <row r="185">
          <cell r="A185" t="str">
            <v>ZU506T-W</v>
          </cell>
          <cell r="B185" t="str">
            <v>Projector - ProScene</v>
          </cell>
          <cell r="C185">
            <v>16.5</v>
          </cell>
          <cell r="D185" t="str">
            <v>18.3” x 9.8” x 22”</v>
          </cell>
          <cell r="E185" t="str">
            <v>796435 44 368 10</v>
          </cell>
          <cell r="F185" t="str">
            <v>ZU506T-W</v>
          </cell>
          <cell r="G185" t="str">
            <v>https://www.optoma.com/us/wp-content/uploads/sites/24/2019/01/ZU506T-W-Datasheet-3.pdf</v>
          </cell>
          <cell r="H185" t="str">
            <v>1.40-2.24:2</v>
          </cell>
          <cell r="I185" t="str">
            <v>Current</v>
          </cell>
        </row>
        <row r="186">
          <cell r="A186" t="str">
            <v>ZU506-W</v>
          </cell>
          <cell r="B186" t="str">
            <v>Projector - ProScene</v>
          </cell>
          <cell r="C186">
            <v>16.5</v>
          </cell>
          <cell r="D186" t="str">
            <v>18.3” x 9.8” x 22”</v>
          </cell>
          <cell r="E186" t="str">
            <v>796435 44 347 4</v>
          </cell>
          <cell r="F186" t="str">
            <v>ZU506-W PDF</v>
          </cell>
          <cell r="G186" t="str">
            <v>https://www.optoma.com/us/wp-content/uploads/sites/24/2019/04/ZU506-W-Datasheet-2.pdf</v>
          </cell>
          <cell r="H186" t="str">
            <v>1.40-2.24</v>
          </cell>
          <cell r="I186" t="str">
            <v>Current</v>
          </cell>
        </row>
        <row r="187">
          <cell r="A187" t="str">
            <v>ZU510T-B</v>
          </cell>
          <cell r="B187" t="str">
            <v>Projector - ProScene</v>
          </cell>
          <cell r="C187">
            <v>33</v>
          </cell>
          <cell r="D187" t="str">
            <v>    21.75” x 27” x 11.5”</v>
          </cell>
          <cell r="E187" t="str">
            <v>796435 44 048 0</v>
          </cell>
          <cell r="F187" t="str">
            <v>ZU510T-B PDF</v>
          </cell>
          <cell r="G187" t="str">
            <v>https://www.optoma.com/us/wp-content/uploads/sites/24/2017/11/ZU510T-B-DS-en-US.pdf</v>
          </cell>
          <cell r="H187" t="str">
            <v>1.2 - 2.13</v>
          </cell>
          <cell r="I187" t="str">
            <v>EOL</v>
          </cell>
        </row>
        <row r="188">
          <cell r="A188" t="str">
            <v>ZU510T-W</v>
          </cell>
          <cell r="B188" t="str">
            <v>Projector - ProScene</v>
          </cell>
          <cell r="C188">
            <v>33</v>
          </cell>
          <cell r="D188" t="str">
            <v>    21.75” x 27” x 11.5”</v>
          </cell>
          <cell r="E188" t="str">
            <v>  796435 44 030 5</v>
          </cell>
          <cell r="F188" t="str">
            <v>ZU510T-W PDF</v>
          </cell>
          <cell r="G188" t="str">
            <v>https://www.optoma.com/us/wp-content/uploads/sites/24/2017/11/ZU510T-W-DS-en-US.pdf</v>
          </cell>
          <cell r="H188" t="str">
            <v>1.2 to 2.13</v>
          </cell>
          <cell r="I188" t="str">
            <v>EOL</v>
          </cell>
        </row>
        <row r="189">
          <cell r="A189" t="str">
            <v>ZU606T-B</v>
          </cell>
          <cell r="B189" t="str">
            <v>Projector - ProScene</v>
          </cell>
          <cell r="C189">
            <v>17.3</v>
          </cell>
          <cell r="D189" t="str">
            <v>18.3” x 9.8” x 22”</v>
          </cell>
          <cell r="E189" t="str">
            <v>796435 44 456 3</v>
          </cell>
          <cell r="F189" t="str">
            <v>ZU606T-B PDF</v>
          </cell>
          <cell r="G189" t="str">
            <v>https://www.optoma.com/us/wp-content/uploads/sites/24/2019/09/ZU606T-B_Datasheet.pdf</v>
          </cell>
          <cell r="H189" t="str">
            <v>1.2 ~ 1.9</v>
          </cell>
          <cell r="I189" t="str">
            <v>Current</v>
          </cell>
        </row>
        <row r="190">
          <cell r="A190" t="str">
            <v>ZU606TST-B</v>
          </cell>
          <cell r="B190" t="str">
            <v>Projector - ProScene</v>
          </cell>
          <cell r="C190">
            <v>17.3</v>
          </cell>
          <cell r="D190" t="str">
            <v>18.3" x 9.8" x 22"</v>
          </cell>
          <cell r="E190" t="str">
            <v>796435 44 456 3</v>
          </cell>
          <cell r="F190" t="str">
            <v>ZU606TST-B PDF</v>
          </cell>
          <cell r="G190"/>
          <cell r="H190">
            <v>0.79</v>
          </cell>
          <cell r="I190" t="str">
            <v>Current</v>
          </cell>
        </row>
        <row r="191">
          <cell r="A191" t="str">
            <v>ZU606TST-W</v>
          </cell>
          <cell r="B191" t="str">
            <v>Projector - ProScene</v>
          </cell>
          <cell r="C191">
            <v>17.3</v>
          </cell>
          <cell r="D191" t="str">
            <v>18.3" x 9.8" x 22"</v>
          </cell>
          <cell r="E191" t="str">
            <v>796435 44 430 3</v>
          </cell>
          <cell r="F191" t="str">
            <v>ZU606TST-W PDF</v>
          </cell>
          <cell r="G191" t="str">
            <v>https://www.optoma.com/us/wp-content/uploads/sites/24/2019/09/ZU606TST-W_Datasheet.pdf</v>
          </cell>
          <cell r="H191">
            <v>0.79</v>
          </cell>
          <cell r="I191" t="str">
            <v>Current</v>
          </cell>
        </row>
        <row r="192">
          <cell r="A192" t="str">
            <v>ZU606T-W</v>
          </cell>
          <cell r="B192" t="str">
            <v>Projector - ProScene</v>
          </cell>
          <cell r="C192">
            <v>18.3</v>
          </cell>
          <cell r="D192" t="str">
            <v>18.3" x 9.8" x 22"</v>
          </cell>
          <cell r="E192" t="str">
            <v>796435 44 457 0</v>
          </cell>
          <cell r="F192" t="str">
            <v>ZU606T-W PDF</v>
          </cell>
          <cell r="G192" t="str">
            <v>https://www.optoma.com/us/wp-content/uploads/sites/24/2019/09/ZU606T-W_Datasheet.pdf</v>
          </cell>
          <cell r="H192" t="str">
            <v>1.2 ~ 1.9</v>
          </cell>
          <cell r="I192" t="str">
            <v>Current</v>
          </cell>
        </row>
        <row r="193">
          <cell r="A193" t="str">
            <v>ZU610T-B</v>
          </cell>
          <cell r="B193" t="str">
            <v>Projector - ProScene</v>
          </cell>
          <cell r="C193">
            <v>32</v>
          </cell>
          <cell r="D193" t="str">
            <v>21.75” x 11.5” x 26</v>
          </cell>
          <cell r="E193" t="str">
            <v>796435 44 312 2</v>
          </cell>
          <cell r="F193" t="str">
            <v>ZU610T-B PDF</v>
          </cell>
          <cell r="G193" t="str">
            <v>https://www.optoma.com/us/wp-content/uploads/sites/24/2018/11/ZU610T-B_Datasheet.pdf</v>
          </cell>
          <cell r="H193" t="str">
            <v>1.2-1.92</v>
          </cell>
          <cell r="I193" t="str">
            <v>Limited Avail</v>
          </cell>
        </row>
        <row r="194">
          <cell r="A194" t="str">
            <v>ZU610T-W</v>
          </cell>
          <cell r="B194" t="str">
            <v>Projector - ProScene</v>
          </cell>
          <cell r="C194">
            <v>33</v>
          </cell>
          <cell r="D194" t="str">
            <v>21.75” x 11.5” x 27</v>
          </cell>
          <cell r="E194" t="str">
            <v>796435 44 311 5</v>
          </cell>
          <cell r="F194" t="str">
            <v>ZU610T-W PDF</v>
          </cell>
          <cell r="G194" t="str">
            <v>https://www.optoma.com/us/wp-content/uploads/sites/24/2018/11/ZU610T-W_Datasheet.pdf</v>
          </cell>
          <cell r="H194" t="str">
            <v>1.2-1.92:2</v>
          </cell>
          <cell r="I194" t="str">
            <v>Current</v>
          </cell>
        </row>
        <row r="195">
          <cell r="A195" t="str">
            <v>ZU660</v>
          </cell>
          <cell r="B195" t="str">
            <v>Projector - ProScene</v>
          </cell>
          <cell r="C195">
            <v>52</v>
          </cell>
          <cell r="D195" t="str">
            <v>29.5” x 23.5” x 14”</v>
          </cell>
          <cell r="E195" t="str">
            <v>796435 44 148 7</v>
          </cell>
          <cell r="F195" t="str">
            <v>ZU660 PDF</v>
          </cell>
          <cell r="G195" t="str">
            <v>https://www.optoma.com/us/wp-content/uploads/sites/24/2018/04/ZU660_Datasheet.pdf</v>
          </cell>
          <cell r="H195" t="str">
            <v>7 Optional lenses</v>
          </cell>
          <cell r="I195" t="str">
            <v>Current</v>
          </cell>
        </row>
        <row r="196">
          <cell r="A196" t="str">
            <v>ZU750</v>
          </cell>
          <cell r="B196" t="str">
            <v>Projector - ProScene</v>
          </cell>
          <cell r="C196">
            <v>48</v>
          </cell>
          <cell r="D196" t="str">
            <v>23.5”x24.5x”15”</v>
          </cell>
          <cell r="E196" t="str">
            <v>7 96435 44 222 4</v>
          </cell>
          <cell r="F196" t="str">
            <v>ZU750 PDF</v>
          </cell>
          <cell r="G196" t="str">
            <v>https://www.optoma.com/us/wp-content/uploads/sites/24/2018/08/ZU750_Datasheet.pdf</v>
          </cell>
          <cell r="H196" t="str">
            <v>7 Optional lenses</v>
          </cell>
          <cell r="I196" t="str">
            <v>Current</v>
          </cell>
        </row>
        <row r="197">
          <cell r="A197" t="str">
            <v>ZU850</v>
          </cell>
          <cell r="B197" t="str">
            <v>Projector - ProScene</v>
          </cell>
          <cell r="C197">
            <v>60</v>
          </cell>
          <cell r="D197" t="str">
            <v>23.5”x24.5x”15”</v>
          </cell>
          <cell r="E197" t="str">
            <v>796435 44 044 2</v>
          </cell>
          <cell r="F197" t="str">
            <v>ZU850 PDF</v>
          </cell>
          <cell r="G197" t="str">
            <v>https://www.optoma.com/us/wp-content/uploads/sites/24/2017/11/Optoma_ZU850_Datasheet.pdf</v>
          </cell>
          <cell r="H197" t="str">
            <v>7 Optional lenses</v>
          </cell>
          <cell r="I197" t="str">
            <v>Limited Avail</v>
          </cell>
        </row>
        <row r="198">
          <cell r="A198" t="str">
            <v>ZW300UST</v>
          </cell>
          <cell r="B198" t="str">
            <v>Projector - Ultra Short</v>
          </cell>
          <cell r="C198">
            <v>16.5</v>
          </cell>
          <cell r="D198" t="str">
            <v>19.4" x 8.4" x 15.5”</v>
          </cell>
          <cell r="E198" t="str">
            <v>796435 44 089 3</v>
          </cell>
          <cell r="F198" t="str">
            <v>ZW300UST PDF</v>
          </cell>
          <cell r="G198" t="str">
            <v>https://www.optoma.com/us/wp-content/uploads/sites/24/2017/11/ZW300UST-DS-en-US.pdf</v>
          </cell>
          <cell r="H198">
            <v>0.27</v>
          </cell>
          <cell r="I198" t="str">
            <v>No New Orders</v>
          </cell>
        </row>
        <row r="199">
          <cell r="A199" t="str">
            <v>ZW300USTI</v>
          </cell>
          <cell r="B199" t="str">
            <v>Projector - Ultra Short</v>
          </cell>
          <cell r="C199">
            <v>16.5</v>
          </cell>
          <cell r="D199" t="str">
            <v>19.4" x 8.4" x 15.5”</v>
          </cell>
          <cell r="E199" t="str">
            <v>796435 44 094 7</v>
          </cell>
          <cell r="F199" t="str">
            <v>ZW300USTi PDF</v>
          </cell>
          <cell r="G199" t="str">
            <v>https://www.optoma.com/us/wp-content/uploads/sites/24/2017/11/ZW300USTi-DS-en-US.pdf</v>
          </cell>
          <cell r="H199">
            <v>0.27</v>
          </cell>
          <cell r="I199" t="str">
            <v>Limited Avail</v>
          </cell>
        </row>
        <row r="200">
          <cell r="A200" t="str">
            <v>ZW403</v>
          </cell>
          <cell r="B200" t="str">
            <v>Projector - Data</v>
          </cell>
          <cell r="C200">
            <v>16.5</v>
          </cell>
          <cell r="D200" t="str">
            <v>20.5" x 15" x 8"</v>
          </cell>
          <cell r="E200" t="str">
            <v>796435 44 463 1</v>
          </cell>
          <cell r="F200" t="str">
            <v>ZW403 PDF</v>
          </cell>
          <cell r="G200" t="str">
            <v>https://www.optoma.com/us/wp-content/uploads/sites/24/2019/10/ZW403_Datasheet.pdf</v>
          </cell>
          <cell r="H200" t="str">
            <v>1.19-1.54</v>
          </cell>
          <cell r="I200" t="str">
            <v>Current</v>
          </cell>
        </row>
        <row r="201">
          <cell r="A201" t="str">
            <v>ZW500T-W</v>
          </cell>
          <cell r="B201" t="str">
            <v>Projector - ProScene</v>
          </cell>
          <cell r="C201">
            <v>32</v>
          </cell>
          <cell r="D201" t="str">
            <v>27.7”x 21.8” x 12”</v>
          </cell>
          <cell r="E201" t="str">
            <v>796435 44 210 1</v>
          </cell>
          <cell r="F201" t="str">
            <v>ZW500T-W PDF</v>
          </cell>
          <cell r="G201" t="str">
            <v>https://www.optoma.com/us/wp-content/uploads/sites/24/2018/07/ZW500T-W_Datasheet.pdf</v>
          </cell>
          <cell r="H201" t="str">
            <v>1.2 to 1.92</v>
          </cell>
          <cell r="I201" t="str">
            <v>No New Orders</v>
          </cell>
        </row>
        <row r="202">
          <cell r="A202" t="str">
            <v>ZW502</v>
          </cell>
          <cell r="B202" t="str">
            <v>Projector - Data</v>
          </cell>
          <cell r="C202">
            <v>17</v>
          </cell>
          <cell r="D202" t="str">
            <v>20.5" x 15" x 8"</v>
          </cell>
          <cell r="E202" t="str">
            <v>796435 44 433 4</v>
          </cell>
          <cell r="F202" t="str">
            <v>ZW502 PDF</v>
          </cell>
          <cell r="G202" t="str">
            <v>https://www.optoma.com/us/wp-content/uploads/sites/24/2019/09/ZW502_Datasheet.pdf</v>
          </cell>
          <cell r="H202" t="str">
            <v>1.47-2.35</v>
          </cell>
          <cell r="I202" t="str">
            <v>Current</v>
          </cell>
        </row>
        <row r="203">
          <cell r="A203" t="str">
            <v>ZW506-W</v>
          </cell>
          <cell r="B203" t="str">
            <v>Projector - ProScene</v>
          </cell>
          <cell r="C203">
            <v>16.5</v>
          </cell>
          <cell r="D203" t="str">
            <v>18.3” x 9.8” x 22”</v>
          </cell>
          <cell r="E203" t="str">
            <v>796435 44 354 2</v>
          </cell>
          <cell r="F203" t="str">
            <v>ZW506-W PDF</v>
          </cell>
          <cell r="G203" t="str">
            <v>https://www.optoma.com/us/wp-content/uploads/sites/24/2019/01/ZW506-W-Datasheet-2.pdf</v>
          </cell>
          <cell r="H203" t="str">
            <v>1.47-2.5</v>
          </cell>
          <cell r="I203" t="str">
            <v>Current</v>
          </cell>
        </row>
        <row r="204">
          <cell r="A204" t="str">
            <v>QCP-SK-4K-HDMI</v>
          </cell>
          <cell r="B204" t="str">
            <v>Wireless Accessory</v>
          </cell>
          <cell r="C204"/>
          <cell r="D204"/>
          <cell r="E204" t="str">
            <v>796435 09 156 3</v>
          </cell>
          <cell r="F204" t="str">
            <v>QCP-SK-4K-HDMI PDF</v>
          </cell>
          <cell r="G204" t="str">
            <v>https://www.optoma.com/us/product/quickcastpro-4k/</v>
          </cell>
          <cell r="H204" t="str">
            <v>N/A</v>
          </cell>
        </row>
        <row r="205">
          <cell r="A205" t="str">
            <v>QCP-4K-HDMITX</v>
          </cell>
          <cell r="B205" t="str">
            <v>Wireless Accessory</v>
          </cell>
          <cell r="C205" t="str">
            <v>4.3 oz</v>
          </cell>
          <cell r="D205" t="str">
            <v>2.8” x 0.9” x 6.7”</v>
          </cell>
          <cell r="E205" t="str">
            <v>796435 09 150 7</v>
          </cell>
          <cell r="F205" t="str">
            <v>QCP-4K-HDMITX PDF</v>
          </cell>
          <cell r="G205" t="str">
            <v>https://www.optoma.com/us/product/quickcastpro-4k/</v>
          </cell>
          <cell r="H205" t="str">
            <v>N/A</v>
          </cell>
          <cell r="I205" t="str">
            <v>January</v>
          </cell>
        </row>
        <row r="206">
          <cell r="A206" t="str">
            <v>QCP-4K-HDMIRX</v>
          </cell>
          <cell r="B206" t="str">
            <v>Wireless Accessory</v>
          </cell>
          <cell r="C206" t="str">
            <v>2.2 oz.</v>
          </cell>
          <cell r="D206" t="str">
            <v>2.8” x 1.2” x 6.7”O</v>
          </cell>
          <cell r="E206" t="str">
            <v>796435 09 153 8</v>
          </cell>
          <cell r="F206" t="str">
            <v>QCP-4K-HDMIRX PDF</v>
          </cell>
          <cell r="G206" t="str">
            <v>https://www.optoma.com/us/product/quickcastpro-4k/</v>
          </cell>
          <cell r="H206" t="str">
            <v>N/A</v>
          </cell>
          <cell r="I206" t="str">
            <v>January</v>
          </cell>
        </row>
        <row r="207">
          <cell r="A207" t="str">
            <v>QCP-CRADLE</v>
          </cell>
          <cell r="B207" t="str">
            <v>Wireless Accessory</v>
          </cell>
          <cell r="C207">
            <v>0.2</v>
          </cell>
          <cell r="D207"/>
          <cell r="E207" t="str">
            <v>796435 09 158 3</v>
          </cell>
          <cell r="F207" t="str">
            <v>QCP-CRADLE PDF</v>
          </cell>
          <cell r="G207" t="str">
            <v>https://www.optoma.com/us/product/quickcastpro-4k/</v>
          </cell>
          <cell r="H207" t="str">
            <v>N/A</v>
          </cell>
          <cell r="I207" t="str">
            <v>January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optoma.com/us/wp-content/uploads/sites/24/2019/05/ZK1050_Datasheet.pdf" TargetMode="External"/><Relationship Id="rId13" Type="http://schemas.openxmlformats.org/officeDocument/2006/relationships/hyperlink" Target="https://www.optoma.com/us/wp-content/uploads/sites/24/2019/07/EH412ST-Datasheet.pdf" TargetMode="External"/><Relationship Id="rId18" Type="http://schemas.openxmlformats.org/officeDocument/2006/relationships/hyperlink" Target="https://www.optoma.com/us/wp-content/uploads/sites/24/2019/08/X412_Datasheet-1.pdf" TargetMode="External"/><Relationship Id="rId26" Type="http://schemas.openxmlformats.org/officeDocument/2006/relationships/hyperlink" Target="https://www.optoma.com/us/wp-content/uploads/sites/24/2019/09/ZK507_Datasheet.pdf" TargetMode="External"/><Relationship Id="rId39" Type="http://schemas.openxmlformats.org/officeDocument/2006/relationships/hyperlink" Target="https://www.optoma.com/us/product/quickcastpro-4k/" TargetMode="External"/><Relationship Id="rId3" Type="http://schemas.openxmlformats.org/officeDocument/2006/relationships/hyperlink" Target="https://www.optoma.com/us/wp-content/uploads/sites/24/2019/02/Optoma-IFP-PLUS-Datasheet-1.pdf" TargetMode="External"/><Relationship Id="rId21" Type="http://schemas.openxmlformats.org/officeDocument/2006/relationships/hyperlink" Target="https://www.optoma.com/us/product/uhd52alv/" TargetMode="External"/><Relationship Id="rId34" Type="http://schemas.openxmlformats.org/officeDocument/2006/relationships/hyperlink" Target="https://www.optoma.com/us/wp-content/uploads/sites/24/2019/08/ZH406_Datasheet-1.pdf" TargetMode="External"/><Relationship Id="rId7" Type="http://schemas.openxmlformats.org/officeDocument/2006/relationships/hyperlink" Target="https://www.optoma.com/us/wp-content/uploads/sites/24/2018/03/Optoma_UHZ65_Datasheet.pdf" TargetMode="External"/><Relationship Id="rId12" Type="http://schemas.openxmlformats.org/officeDocument/2006/relationships/hyperlink" Target="https://www.optoma.com/us/wp-content/uploads/sites/24/2019/07/EH412-Datasheet.pdf" TargetMode="External"/><Relationship Id="rId17" Type="http://schemas.openxmlformats.org/officeDocument/2006/relationships/hyperlink" Target="https://www.optoma.com/us/wp-content/uploads/sites/24/2019/08/W412_Datasheet-1.pdf" TargetMode="External"/><Relationship Id="rId25" Type="http://schemas.openxmlformats.org/officeDocument/2006/relationships/hyperlink" Target="https://www.optoma.com/us/wp-content/uploads/sites/24/2019/08/HD39HDR_Datasheet-1.pdf" TargetMode="External"/><Relationship Id="rId33" Type="http://schemas.openxmlformats.org/officeDocument/2006/relationships/hyperlink" Target="https://www.optoma.com/us/wp-content/uploads/sites/24/2019/09/ZH606-B_Datasheet.pdf" TargetMode="External"/><Relationship Id="rId38" Type="http://schemas.openxmlformats.org/officeDocument/2006/relationships/hyperlink" Target="https://www.optoma.com/us/wp-content/uploads/sites/24/2019/10/ZW403_Datasheet.pdf" TargetMode="External"/><Relationship Id="rId2" Type="http://schemas.openxmlformats.org/officeDocument/2006/relationships/hyperlink" Target="https://www.optoma.com/us/wp-content/uploads/sites/24/2019/02/Optoma-IFP-PLUS-Datasheet-1.pdf" TargetMode="External"/><Relationship Id="rId16" Type="http://schemas.openxmlformats.org/officeDocument/2006/relationships/hyperlink" Target="https://www.optoma.com/us/product/si01/" TargetMode="External"/><Relationship Id="rId20" Type="http://schemas.openxmlformats.org/officeDocument/2006/relationships/hyperlink" Target="https://www.optoma.com/us/wp-content/uploads/sites/24/2019/05/UHDCast-Pro_Datasheet-1.pdf" TargetMode="External"/><Relationship Id="rId29" Type="http://schemas.openxmlformats.org/officeDocument/2006/relationships/hyperlink" Target="https://www.optoma.com/us/wp-content/uploads/sites/24/2019/09/ZU606T-B_Datasheet.pdf" TargetMode="External"/><Relationship Id="rId1" Type="http://schemas.openxmlformats.org/officeDocument/2006/relationships/hyperlink" Target="https://www.optoma.com/us/wp-content/uploads/sites/24/2019/02/Optoma-IFP-PLUS-Datasheet-1.pdf" TargetMode="External"/><Relationship Id="rId6" Type="http://schemas.openxmlformats.org/officeDocument/2006/relationships/hyperlink" Target="https://www.optoma.com/us/wp-content/uploads/sites/24/2017/11/UHD65-DS-en-US.pdf" TargetMode="External"/><Relationship Id="rId11" Type="http://schemas.openxmlformats.org/officeDocument/2006/relationships/hyperlink" Target="https://www.optoma.com/us/product/bx-cta26/" TargetMode="External"/><Relationship Id="rId24" Type="http://schemas.openxmlformats.org/officeDocument/2006/relationships/hyperlink" Target="https://www.optoma.com/us/wp-content/uploads/sites/24/2019/08/GT1080HDR_Datasheet-1.pdf" TargetMode="External"/><Relationship Id="rId32" Type="http://schemas.openxmlformats.org/officeDocument/2006/relationships/hyperlink" Target="https://www.optoma.com/us/wp-content/uploads/sites/24/2019/09/ZH606TST-W_Datasheet.pdf" TargetMode="External"/><Relationship Id="rId37" Type="http://schemas.openxmlformats.org/officeDocument/2006/relationships/hyperlink" Target="https://www.optoma.com/us/wp-content/uploads/sites/24/2019/10/ZH403_Datasheet.pdf" TargetMode="External"/><Relationship Id="rId40" Type="http://schemas.openxmlformats.org/officeDocument/2006/relationships/hyperlink" Target="https://www.optoma.com/us/product/quickcastpro-4k/" TargetMode="External"/><Relationship Id="rId5" Type="http://schemas.openxmlformats.org/officeDocument/2006/relationships/hyperlink" Target="https://www.optoma.com/us/wp-content/uploads/sites/24/2019/04/ZH506-W_Datasheet.pdf" TargetMode="External"/><Relationship Id="rId15" Type="http://schemas.openxmlformats.org/officeDocument/2006/relationships/hyperlink" Target="https://www.optoma.com/us/product/odm01mfs/" TargetMode="External"/><Relationship Id="rId23" Type="http://schemas.openxmlformats.org/officeDocument/2006/relationships/hyperlink" Target="https://www.optoma.com/us/wp-content/uploads/sites/24/2019/08/ZU500UST_Datasheet-1.pdf" TargetMode="External"/><Relationship Id="rId28" Type="http://schemas.openxmlformats.org/officeDocument/2006/relationships/hyperlink" Target="https://www.optoma.com/us/wp-content/uploads/sites/24/2019/09/ZU606TST-W_Datasheet.pdf" TargetMode="External"/><Relationship Id="rId36" Type="http://schemas.openxmlformats.org/officeDocument/2006/relationships/hyperlink" Target="https://www.optoma.com/us/wp-content/uploads/sites/24/2019/08/ZH406ST_Datasheet-2.pdf" TargetMode="External"/><Relationship Id="rId10" Type="http://schemas.openxmlformats.org/officeDocument/2006/relationships/hyperlink" Target="https://www.optoma.com/us/product/bx-cta25/" TargetMode="External"/><Relationship Id="rId19" Type="http://schemas.openxmlformats.org/officeDocument/2006/relationships/hyperlink" Target="https://www.optoma.com/us/wp-content/uploads/sites/24/2019/09/CinamaX-P1_Datasheet_V1.pdf" TargetMode="External"/><Relationship Id="rId31" Type="http://schemas.openxmlformats.org/officeDocument/2006/relationships/hyperlink" Target="https://www.optoma.com/us/wp-content/uploads/sites/24/2019/09/ZH606-W_Datasheet.pdf" TargetMode="External"/><Relationship Id="rId4" Type="http://schemas.openxmlformats.org/officeDocument/2006/relationships/hyperlink" Target="https://www.optoma.com/us/wp-content/uploads/sites/24/2019/04/ZU506-W-Datasheet-2.pdf" TargetMode="External"/><Relationship Id="rId9" Type="http://schemas.openxmlformats.org/officeDocument/2006/relationships/hyperlink" Target="https://www.optoma.com/us/wp-content/uploads/sites/24/2019/05/ZK750_Datasheet.pdf" TargetMode="External"/><Relationship Id="rId14" Type="http://schemas.openxmlformats.org/officeDocument/2006/relationships/hyperlink" Target="https://www.optoma.com/us/wp-content/uploads/sites/24/2019/06/FHDQ130_AOI_LED_panel_Datasheet.pdf" TargetMode="External"/><Relationship Id="rId22" Type="http://schemas.openxmlformats.org/officeDocument/2006/relationships/hyperlink" Target="https://www.optoma.com/us/wp-content/uploads/sites/24/2019/08/ZH500UST_Datasheet-1.pdf" TargetMode="External"/><Relationship Id="rId27" Type="http://schemas.openxmlformats.org/officeDocument/2006/relationships/hyperlink" Target="https://www.optoma.com/us/wp-content/uploads/sites/24/2019/09/ZU606T-W_Datasheet.pdf" TargetMode="External"/><Relationship Id="rId30" Type="http://schemas.openxmlformats.org/officeDocument/2006/relationships/hyperlink" Target="https://www.optoma.com/us/wp-content/uploads/sites/24/2019/09/ZU406_Datasheet.pdf" TargetMode="External"/><Relationship Id="rId35" Type="http://schemas.openxmlformats.org/officeDocument/2006/relationships/hyperlink" Target="https://www.optoma.com/us/wp-content/uploads/sites/24/2019/09/ZW502_Datashee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D3668-2849-4D6E-8A42-5116456B6EED}">
  <dimension ref="A1:M178"/>
  <sheetViews>
    <sheetView tabSelected="1" workbookViewId="0">
      <selection activeCell="I3" sqref="I3"/>
    </sheetView>
  </sheetViews>
  <sheetFormatPr defaultColWidth="9.109375" defaultRowHeight="17.399999999999999"/>
  <cols>
    <col min="1" max="1" width="18.5546875" style="44" customWidth="1"/>
    <col min="2" max="2" width="15.33203125" style="44" customWidth="1"/>
    <col min="3" max="3" width="20.109375" style="59" customWidth="1"/>
    <col min="4" max="4" width="10.6640625" style="60" customWidth="1"/>
    <col min="5" max="5" width="11.21875" style="61" customWidth="1"/>
    <col min="6" max="6" width="11.88671875" style="62" customWidth="1"/>
    <col min="7" max="7" width="16.33203125" style="63" customWidth="1"/>
    <col min="8" max="8" width="53.33203125" style="61" customWidth="1"/>
    <col min="9" max="9" width="37.33203125" style="61" customWidth="1"/>
    <col min="10" max="10" width="11.6640625" style="61" customWidth="1"/>
    <col min="11" max="11" width="51.5546875" style="61" customWidth="1"/>
    <col min="12" max="12" width="11.88671875" style="44" customWidth="1"/>
    <col min="13" max="13" width="18.33203125" style="44" customWidth="1"/>
    <col min="14" max="16384" width="9.109375" style="44"/>
  </cols>
  <sheetData>
    <row r="1" spans="1:13" ht="67.8" customHeight="1">
      <c r="H1" s="59" t="s">
        <v>456</v>
      </c>
      <c r="I1" s="59" t="s">
        <v>457</v>
      </c>
    </row>
    <row r="2" spans="1:13" s="11" customFormat="1" ht="26.4">
      <c r="A2" s="1" t="s">
        <v>0</v>
      </c>
      <c r="B2" s="2" t="s">
        <v>1</v>
      </c>
      <c r="C2" s="3" t="s">
        <v>2</v>
      </c>
      <c r="D2" s="4" t="s">
        <v>3</v>
      </c>
      <c r="E2" s="5" t="s">
        <v>4</v>
      </c>
      <c r="F2" s="6" t="s">
        <v>5</v>
      </c>
      <c r="G2" s="7" t="s">
        <v>6</v>
      </c>
      <c r="H2" s="5" t="s">
        <v>7</v>
      </c>
      <c r="I2" s="8" t="s">
        <v>8</v>
      </c>
      <c r="J2" s="9" t="s">
        <v>9</v>
      </c>
      <c r="K2" s="10" t="s">
        <v>10</v>
      </c>
      <c r="L2" s="10" t="s">
        <v>11</v>
      </c>
      <c r="M2" s="10" t="s">
        <v>12</v>
      </c>
    </row>
    <row r="3" spans="1:13" s="11" customFormat="1" ht="86.4">
      <c r="A3" s="12" t="str">
        <f>VLOOKUP(C3,[1]Lookup!$A$1:$G$210,2,FALSE)</f>
        <v>Projector - ProScene</v>
      </c>
      <c r="B3" s="13" t="str">
        <f>VLOOKUP(C3,[1]Lookup!$A$1:$I$210,9,FALSE)</f>
        <v>Current</v>
      </c>
      <c r="C3" s="14" t="s">
        <v>13</v>
      </c>
      <c r="D3" s="15">
        <v>5000</v>
      </c>
      <c r="E3" s="16" t="s">
        <v>14</v>
      </c>
      <c r="F3" s="17" t="str">
        <f>VLOOKUP(C3,[1]Lookup!$A$1:$I$204,8,FALSE)</f>
        <v>1.39-2.22</v>
      </c>
      <c r="G3" s="18" t="str">
        <f>HYPERLINK(VLOOKUP(C3,[1]Lookup!$A$1:$I$204,7,0),(VLOOKUP(C3,[1]Lookup!$A$1:$H$204,6,0)))</f>
        <v>4K550 PDF</v>
      </c>
      <c r="H3" s="19" t="s">
        <v>15</v>
      </c>
      <c r="I3" s="20" t="s">
        <v>16</v>
      </c>
      <c r="J3" s="21">
        <v>6999</v>
      </c>
      <c r="K3" s="22" t="s">
        <v>17</v>
      </c>
      <c r="L3" s="12">
        <f>VLOOKUP(C3,[1]Lookup!$A$1:$I$204,3,FALSE)</f>
        <v>46</v>
      </c>
      <c r="M3" s="12" t="str">
        <f>VLOOKUP(C3,[1]Lookup!$A$1:$I$204,4,FALSE)</f>
        <v>25.75”x27.5”x13.75”</v>
      </c>
    </row>
    <row r="4" spans="1:13" s="11" customFormat="1" ht="72">
      <c r="A4" s="12" t="str">
        <f>VLOOKUP(C4,[1]Lookup!$A$1:$G$210,2,FALSE)</f>
        <v>Projector - ProScene</v>
      </c>
      <c r="B4" s="13" t="str">
        <f>VLOOKUP(C4,[1]Lookup!$A$1:$I$210,9,FALSE)</f>
        <v>Limited Avail</v>
      </c>
      <c r="C4" s="14" t="s">
        <v>18</v>
      </c>
      <c r="D4" s="15">
        <v>4500</v>
      </c>
      <c r="E4" s="16" t="s">
        <v>14</v>
      </c>
      <c r="F4" s="17">
        <f>VLOOKUP(C4,[1]Lookup!$A$1:$I$204,8,FALSE)</f>
        <v>0.78</v>
      </c>
      <c r="G4" s="23" t="str">
        <f>HYPERLINK(VLOOKUP(C4,[1]Lookup!$A$1:$I$204,7,0),(VLOOKUP(C4,[1]Lookup!$A$1:$H$204,6,0)))</f>
        <v>4K550ST PDF</v>
      </c>
      <c r="H4" s="19" t="s">
        <v>19</v>
      </c>
      <c r="I4" s="20" t="s">
        <v>16</v>
      </c>
      <c r="J4" s="24">
        <v>6999</v>
      </c>
      <c r="K4" s="22" t="s">
        <v>20</v>
      </c>
      <c r="L4" s="12">
        <f>VLOOKUP(C4,[1]Lookup!$A$1:$I$204,3,FALSE)</f>
        <v>17.5</v>
      </c>
      <c r="M4" s="12" t="str">
        <f>VLOOKUP(C4,[1]Lookup!$A$1:$I$204,4,FALSE)</f>
        <v>20.25” x 14.5” x 8”</v>
      </c>
    </row>
    <row r="5" spans="1:13" s="11" customFormat="1" ht="28.8">
      <c r="A5" s="12" t="str">
        <f>VLOOKUP(C5,[1]Lookup!$A$1:$G$210,2,FALSE)</f>
        <v>IFP - Accessory</v>
      </c>
      <c r="B5" s="13" t="str">
        <f>VLOOKUP(C5,[1]Lookup!$A$1:$I$210,9,FALSE)</f>
        <v>Current</v>
      </c>
      <c r="C5" s="25" t="s">
        <v>21</v>
      </c>
      <c r="D5" s="15"/>
      <c r="E5" s="16"/>
      <c r="F5" s="17"/>
      <c r="G5" s="26" t="str">
        <f>HYPERLINK(VLOOKUP(C5,[1]Lookup!$A$1:$I$204,7,0),(VLOOKUP(C5,[1]Lookup!$A$1:$H$204,6,0)))</f>
        <v>BI-PEN50 PDF</v>
      </c>
      <c r="H5" s="27" t="s">
        <v>22</v>
      </c>
      <c r="I5" s="20" t="s">
        <v>23</v>
      </c>
      <c r="J5" s="24">
        <v>59</v>
      </c>
      <c r="K5" s="28" t="s">
        <v>24</v>
      </c>
      <c r="L5" s="12">
        <f>VLOOKUP(C5,[1]Lookup!$A$1:$I$204,3,FALSE)</f>
        <v>1</v>
      </c>
      <c r="M5" s="12" t="str">
        <f>VLOOKUP(C5,[1]Lookup!$A$1:$I$204,4,FALSE)</f>
        <v>37.8" x 25.59" x 1.8"</v>
      </c>
    </row>
    <row r="6" spans="1:13" s="11" customFormat="1" ht="28.8">
      <c r="A6" s="12" t="str">
        <f>VLOOKUP(C6,[1]Lookup!$A$1:$G$210,2,FALSE)</f>
        <v>Video Processor</v>
      </c>
      <c r="B6" s="13" t="str">
        <f>VLOOKUP(C6,[1]Lookup!$A$1:$I$210,9,FALSE)</f>
        <v>Current</v>
      </c>
      <c r="C6" s="25" t="s">
        <v>25</v>
      </c>
      <c r="D6" s="15" t="s">
        <v>26</v>
      </c>
      <c r="E6" s="16" t="s">
        <v>26</v>
      </c>
      <c r="F6" s="17" t="e">
        <f>VLOOKUP(C6,[1]Lookup!$A$1:$I$204,8,FALSE)</f>
        <v>#N/A</v>
      </c>
      <c r="G6" s="23" t="str">
        <f>HYPERLINK(VLOOKUP(C6,[1]Lookup!$A$1:$I$204,7,0),(VLOOKUP(C6,[1]Lookup!$A$1:$H$204,6,0)))</f>
        <v>BO-HMTCS PDF</v>
      </c>
      <c r="H6" s="19" t="s">
        <v>27</v>
      </c>
      <c r="I6" s="20" t="s">
        <v>28</v>
      </c>
      <c r="J6" s="24">
        <v>1399</v>
      </c>
      <c r="K6" s="29" t="s">
        <v>29</v>
      </c>
      <c r="L6" s="12">
        <f>VLOOKUP(C6,[1]Lookup!$A$1:$I$204,3,FALSE)</f>
        <v>1</v>
      </c>
      <c r="M6" s="12">
        <f>VLOOKUP(C6,[1]Lookup!$A$1:$I$204,4,FALSE)</f>
        <v>0</v>
      </c>
    </row>
    <row r="7" spans="1:13" s="11" customFormat="1" ht="28.8">
      <c r="A7" s="12" t="str">
        <f>VLOOKUP(C7,[1]Lookup!$A$1:$G$210,2,FALSE)</f>
        <v>IFP - Accessory</v>
      </c>
      <c r="B7" s="13" t="str">
        <f>VLOOKUP(C7,[1]Lookup!$A$1:$I$210,9,FALSE)</f>
        <v>Current</v>
      </c>
      <c r="C7" s="25" t="s">
        <v>30</v>
      </c>
      <c r="D7" s="15"/>
      <c r="E7" s="16"/>
      <c r="F7" s="17"/>
      <c r="G7" s="26" t="str">
        <f>HYPERLINK(VLOOKUP(C7,[1]Lookup!$A$1:$I$204,7,0),(VLOOKUP(C7,[1]Lookup!$A$1:$H$204,6,0)))</f>
        <v>BR-3073N PDF</v>
      </c>
      <c r="H7" s="27" t="s">
        <v>31</v>
      </c>
      <c r="I7" s="20" t="s">
        <v>23</v>
      </c>
      <c r="J7" s="24">
        <v>49</v>
      </c>
      <c r="K7" s="28">
        <v>0</v>
      </c>
      <c r="L7" s="12">
        <f>VLOOKUP(C7,[1]Lookup!$A$1:$I$204,3,FALSE)</f>
        <v>1</v>
      </c>
      <c r="M7" s="12" t="str">
        <f>VLOOKUP(C7,[1]Lookup!$A$1:$I$204,4,FALSE)</f>
        <v>8.35" x 2" x 1"</v>
      </c>
    </row>
    <row r="8" spans="1:13" s="11" customFormat="1" ht="57.6">
      <c r="A8" s="12" t="str">
        <f>VLOOKUP(C8,[1]Lookup!$A$1:$G$210,2,FALSE)</f>
        <v>Lens</v>
      </c>
      <c r="B8" s="13" t="str">
        <f>VLOOKUP(C8,[1]Lookup!$A$1:$I$210,9,FALSE)</f>
        <v>Current</v>
      </c>
      <c r="C8" s="25" t="s">
        <v>32</v>
      </c>
      <c r="D8" s="15" t="s">
        <v>26</v>
      </c>
      <c r="E8" s="16" t="s">
        <v>26</v>
      </c>
      <c r="F8" s="17" t="str">
        <f>VLOOKUP(C8,[1]Lookup!$A$1:$I$204,8,FALSE)</f>
        <v>0.95 ~ 1.22.</v>
      </c>
      <c r="G8" s="23" t="str">
        <f>HYPERLINK(VLOOKUP(C8,[1]Lookup!$A$1:$I$204,7,0),(VLOOKUP(C8,[1]Lookup!$A$1:$H$204,6,0)))</f>
        <v>BX-CAA01 PDF</v>
      </c>
      <c r="H8" s="19" t="s">
        <v>33</v>
      </c>
      <c r="I8" s="20" t="s">
        <v>34</v>
      </c>
      <c r="J8" s="21">
        <v>4989</v>
      </c>
      <c r="K8" s="22" t="s">
        <v>35</v>
      </c>
      <c r="L8" s="12" t="str">
        <f>VLOOKUP(C8,[1]Lookup!$A$1:$I$204,3,FALSE)</f>
        <v>2.0 s</v>
      </c>
      <c r="M8" s="12" t="str">
        <f>VLOOKUP(C8,[1]Lookup!$A$1:$I$204,4,FALSE)</f>
        <v>7.25" x 10.25" x 7.25"</v>
      </c>
    </row>
    <row r="9" spans="1:13" s="11" customFormat="1" ht="57.6">
      <c r="A9" s="12" t="str">
        <f>VLOOKUP(C9,[1]Lookup!$A$1:$G$210,2,FALSE)</f>
        <v>Lens</v>
      </c>
      <c r="B9" s="13" t="str">
        <f>VLOOKUP(C9,[1]Lookup!$A$1:$I$210,9,FALSE)</f>
        <v>Current</v>
      </c>
      <c r="C9" s="25" t="s">
        <v>36</v>
      </c>
      <c r="D9" s="15" t="s">
        <v>26</v>
      </c>
      <c r="E9" s="16" t="s">
        <v>26</v>
      </c>
      <c r="F9" s="17" t="str">
        <f>VLOOKUP(C9,[1]Lookup!$A$1:$I$204,8,FALSE)</f>
        <v>1.28~1.61</v>
      </c>
      <c r="G9" s="23" t="str">
        <f>HYPERLINK(VLOOKUP(C9,[1]Lookup!$A$1:$I$204,7,0),(VLOOKUP(C9,[1]Lookup!$A$1:$H$204,6,0)))</f>
        <v>BX-CAA02 PDF</v>
      </c>
      <c r="H9" s="19" t="s">
        <v>37</v>
      </c>
      <c r="I9" s="20" t="s">
        <v>34</v>
      </c>
      <c r="J9" s="21">
        <v>2009</v>
      </c>
      <c r="K9" s="22" t="s">
        <v>38</v>
      </c>
      <c r="L9" s="12" t="str">
        <f>VLOOKUP(C9,[1]Lookup!$A$1:$I$204,3,FALSE)</f>
        <v>1.6 s</v>
      </c>
      <c r="M9" s="12" t="str">
        <f>VLOOKUP(C9,[1]Lookup!$A$1:$I$204,4,FALSE)</f>
        <v>7.25" x 10.25" x 7.25"</v>
      </c>
    </row>
    <row r="10" spans="1:13" s="11" customFormat="1" ht="57.6">
      <c r="A10" s="12" t="str">
        <f>VLOOKUP(C10,[1]Lookup!$A$1:$G$210,2,FALSE)</f>
        <v>Lens</v>
      </c>
      <c r="B10" s="13" t="str">
        <f>VLOOKUP(C10,[1]Lookup!$A$1:$I$210,9,FALSE)</f>
        <v>Current</v>
      </c>
      <c r="C10" s="25" t="s">
        <v>39</v>
      </c>
      <c r="D10" s="15" t="s">
        <v>26</v>
      </c>
      <c r="E10" s="16" t="s">
        <v>26</v>
      </c>
      <c r="F10" s="17" t="str">
        <f>VLOOKUP(C10,[1]Lookup!$A$1:$I$204,8,FALSE)</f>
        <v>1.6~3.07</v>
      </c>
      <c r="G10" s="23" t="str">
        <f>HYPERLINK(VLOOKUP(C10,[1]Lookup!$A$1:$I$204,7,0),(VLOOKUP(C10,[1]Lookup!$A$1:$H$204,6,0)))</f>
        <v>BX-CAA03 PDF</v>
      </c>
      <c r="H10" s="19" t="s">
        <v>40</v>
      </c>
      <c r="I10" s="20" t="s">
        <v>34</v>
      </c>
      <c r="J10" s="21">
        <v>4019</v>
      </c>
      <c r="K10" s="22" t="s">
        <v>41</v>
      </c>
      <c r="L10" s="12" t="str">
        <f>VLOOKUP(C10,[1]Lookup!$A$1:$I$204,3,FALSE)</f>
        <v>2.4 s</v>
      </c>
      <c r="M10" s="12" t="str">
        <f>VLOOKUP(C10,[1]Lookup!$A$1:$I$204,4,FALSE)</f>
        <v>7.25" x 10.25" x 7.25"</v>
      </c>
    </row>
    <row r="11" spans="1:13" s="11" customFormat="1" ht="57.6">
      <c r="A11" s="12" t="str">
        <f>VLOOKUP(C11,[1]Lookup!$A$1:$G$210,2,FALSE)</f>
        <v>Lens</v>
      </c>
      <c r="B11" s="13" t="str">
        <f>VLOOKUP(C11,[1]Lookup!$A$1:$I$210,9,FALSE)</f>
        <v>Current</v>
      </c>
      <c r="C11" s="25" t="s">
        <v>42</v>
      </c>
      <c r="D11" s="15" t="s">
        <v>26</v>
      </c>
      <c r="E11" s="16" t="s">
        <v>26</v>
      </c>
      <c r="F11" s="17" t="str">
        <f>VLOOKUP(C11,[1]Lookup!$A$1:$I$204,8,FALSE)</f>
        <v xml:space="preserve">1.22 ~ 1.53 </v>
      </c>
      <c r="G11" s="23" t="str">
        <f>HYPERLINK(VLOOKUP(C11,[1]Lookup!$A$1:$I$204,7,0),(VLOOKUP(C11,[1]Lookup!$A$1:$H$204,6,0)))</f>
        <v>BX-CAA06 PDF</v>
      </c>
      <c r="H11" s="19" t="s">
        <v>43</v>
      </c>
      <c r="I11" s="20" t="s">
        <v>34</v>
      </c>
      <c r="J11" s="21">
        <v>2969</v>
      </c>
      <c r="K11" s="22" t="s">
        <v>44</v>
      </c>
      <c r="L11" s="12" t="str">
        <f>VLOOKUP(C11,[1]Lookup!$A$1:$I$204,3,FALSE)</f>
        <v>2.0 s</v>
      </c>
      <c r="M11" s="12" t="str">
        <f>VLOOKUP(C11,[1]Lookup!$A$1:$I$204,4,FALSE)</f>
        <v>7.25" x 10.25" x 7.25"</v>
      </c>
    </row>
    <row r="12" spans="1:13" s="11" customFormat="1" ht="57.6">
      <c r="A12" s="12" t="str">
        <f>VLOOKUP(C12,[1]Lookup!$A$1:$G$210,2,FALSE)</f>
        <v>Lens</v>
      </c>
      <c r="B12" s="13" t="str">
        <f>VLOOKUP(C12,[1]Lookup!$A$1:$I$210,9,FALSE)</f>
        <v>Current</v>
      </c>
      <c r="C12" s="25" t="s">
        <v>45</v>
      </c>
      <c r="D12" s="15" t="s">
        <v>26</v>
      </c>
      <c r="E12" s="16" t="s">
        <v>26</v>
      </c>
      <c r="F12" s="17" t="str">
        <f>VLOOKUP(C12,[1]Lookup!$A$1:$I$204,8,FALSE)</f>
        <v>2.9 ~ 5.5</v>
      </c>
      <c r="G12" s="23" t="str">
        <f>HYPERLINK(VLOOKUP(C12,[1]Lookup!$A$1:$I$204,7,0),(VLOOKUP(C12,[1]Lookup!$A$1:$H$204,6,0)))</f>
        <v>BX-CTA13 PDF</v>
      </c>
      <c r="H12" s="19" t="s">
        <v>46</v>
      </c>
      <c r="I12" s="20" t="s">
        <v>34</v>
      </c>
      <c r="J12" s="21">
        <v>4989</v>
      </c>
      <c r="K12" s="22" t="s">
        <v>47</v>
      </c>
      <c r="L12" s="12" t="str">
        <f>VLOOKUP(C12,[1]Lookup!$A$1:$I$204,3,FALSE)</f>
        <v>2.4 s</v>
      </c>
      <c r="M12" s="12" t="str">
        <f>VLOOKUP(C12,[1]Lookup!$A$1:$I$204,4,FALSE)</f>
        <v>7.25" x 10.25" x 7.25"</v>
      </c>
    </row>
    <row r="13" spans="1:13" s="11" customFormat="1" ht="43.2">
      <c r="A13" s="12" t="str">
        <f>VLOOKUP(C13,[1]Lookup!$A$1:$G$210,2,FALSE)</f>
        <v>Lens</v>
      </c>
      <c r="B13" s="13" t="str">
        <f>VLOOKUP(C13,[1]Lookup!$A$1:$I$210,9,FALSE)</f>
        <v>Current</v>
      </c>
      <c r="C13" s="25" t="s">
        <v>48</v>
      </c>
      <c r="D13" s="15" t="s">
        <v>26</v>
      </c>
      <c r="E13" s="16" t="s">
        <v>26</v>
      </c>
      <c r="F13" s="17" t="str">
        <f>VLOOKUP(C13,[1]Lookup!$A$1:$I$204,8,FALSE)</f>
        <v xml:space="preserve"> .75~.95</v>
      </c>
      <c r="G13" s="23" t="str">
        <f>HYPERLINK(VLOOKUP(C13,[1]Lookup!$A$1:$I$204,7,0),(VLOOKUP(C13,[1]Lookup!$A$1:$H$204,6,0)))</f>
        <v>BX=CTA15 PDF</v>
      </c>
      <c r="H13" s="19" t="s">
        <v>49</v>
      </c>
      <c r="I13" s="20" t="s">
        <v>34</v>
      </c>
      <c r="J13" s="21">
        <v>4989</v>
      </c>
      <c r="K13" s="22" t="s">
        <v>35</v>
      </c>
      <c r="L13" s="12" t="str">
        <f>VLOOKUP(C13,[1]Lookup!$A$1:$I$204,3,FALSE)</f>
        <v>2.4 s</v>
      </c>
      <c r="M13" s="12" t="str">
        <f>VLOOKUP(C13,[1]Lookup!$A$1:$I$204,4,FALSE)</f>
        <v>7.25" x 10.25" x 7.25"</v>
      </c>
    </row>
    <row r="14" spans="1:13" s="11" customFormat="1" ht="57.6">
      <c r="A14" s="12" t="str">
        <f>VLOOKUP(C14,[1]Lookup!$A$1:$G$210,2,FALSE)</f>
        <v>Lens</v>
      </c>
      <c r="B14" s="13" t="str">
        <f>VLOOKUP(C14,[1]Lookup!$A$1:$I$210,9,FALSE)</f>
        <v>Current</v>
      </c>
      <c r="C14" s="25" t="s">
        <v>50</v>
      </c>
      <c r="D14" s="15" t="s">
        <v>26</v>
      </c>
      <c r="E14" s="16" t="s">
        <v>26</v>
      </c>
      <c r="F14" s="17">
        <f>VLOOKUP(C14,[1]Lookup!$A$1:$I$204,8,FALSE)</f>
        <v>0.36</v>
      </c>
      <c r="G14" s="23" t="str">
        <f>HYPERLINK(VLOOKUP(C14,[1]Lookup!$A$1:$I$204,7,0),(VLOOKUP(C14,[1]Lookup!$A$1:$H$204,6,0)))</f>
        <v>BX-CTA16 PDF</v>
      </c>
      <c r="H14" s="19" t="s">
        <v>51</v>
      </c>
      <c r="I14" s="20" t="s">
        <v>34</v>
      </c>
      <c r="J14" s="21">
        <v>15799</v>
      </c>
      <c r="K14" s="22" t="s">
        <v>52</v>
      </c>
      <c r="L14" s="12" t="str">
        <f>VLOOKUP(C14,[1]Lookup!$A$1:$I$204,3,FALSE)</f>
        <v>24 s.</v>
      </c>
      <c r="M14" s="12" t="str">
        <f>VLOOKUP(C14,[1]Lookup!$A$1:$I$204,4,FALSE)</f>
        <v>21.5" x 11" x 15.25"</v>
      </c>
    </row>
    <row r="15" spans="1:13" s="11" customFormat="1" ht="57.6">
      <c r="A15" s="12" t="str">
        <f>VLOOKUP(C15,[1]Lookup!$A$1:$G$210,2,FALSE)</f>
        <v>Lens</v>
      </c>
      <c r="B15" s="13" t="str">
        <f>VLOOKUP(C15,[1]Lookup!$A$1:$I$210,9,FALSE)</f>
        <v>Current</v>
      </c>
      <c r="C15" s="30" t="s">
        <v>53</v>
      </c>
      <c r="D15" s="15" t="s">
        <v>26</v>
      </c>
      <c r="E15" s="16" t="s">
        <v>26</v>
      </c>
      <c r="F15" s="17" t="str">
        <f>VLOOKUP(C15,[1]Lookup!$A$1:$I$204,8,FALSE)</f>
        <v xml:space="preserve"> .84 ~ 1.02</v>
      </c>
      <c r="G15" s="23" t="str">
        <f>HYPERLINK(VLOOKUP(C15,[1]Lookup!$A$1:$I$204,7,0),(VLOOKUP(C15,[1]Lookup!$A$1:$H$204,6,0)))</f>
        <v>BX-CTA18 PDF</v>
      </c>
      <c r="H15" s="19" t="s">
        <v>54</v>
      </c>
      <c r="I15" s="20" t="s">
        <v>34</v>
      </c>
      <c r="J15" s="21">
        <v>6999</v>
      </c>
      <c r="K15" s="22" t="s">
        <v>55</v>
      </c>
      <c r="L15" s="12">
        <f>VLOOKUP(C15,[1]Lookup!$A$1:$I$204,3,FALSE)</f>
        <v>7.8</v>
      </c>
      <c r="M15" s="12" t="str">
        <f>VLOOKUP(C15,[1]Lookup!$A$1:$I$204,4,FALSE)</f>
        <v>15.7"x23.4"x15.4"</v>
      </c>
    </row>
    <row r="16" spans="1:13" s="11" customFormat="1" ht="57.6">
      <c r="A16" s="12" t="str">
        <f>VLOOKUP(C16,[1]Lookup!$A$1:$G$210,2,FALSE)</f>
        <v>Lens</v>
      </c>
      <c r="B16" s="13" t="str">
        <f>VLOOKUP(C16,[1]Lookup!$A$1:$I$210,9,FALSE)</f>
        <v>Current</v>
      </c>
      <c r="C16" s="30" t="s">
        <v>56</v>
      </c>
      <c r="D16" s="15" t="s">
        <v>26</v>
      </c>
      <c r="E16" s="16" t="s">
        <v>26</v>
      </c>
      <c r="F16" s="17" t="str">
        <f>VLOOKUP(C16,[1]Lookup!$A$1:$I$204,8,FALSE)</f>
        <v>1.02 ~ 1.36</v>
      </c>
      <c r="G16" s="23" t="str">
        <f>HYPERLINK(VLOOKUP(C16,[1]Lookup!$A$1:$I$204,7,0),(VLOOKUP(C16,[1]Lookup!$A$1:$H$204,6,0)))</f>
        <v>BX-CTA19 PDF</v>
      </c>
      <c r="H16" s="19" t="s">
        <v>57</v>
      </c>
      <c r="I16" s="20" t="s">
        <v>34</v>
      </c>
      <c r="J16" s="21">
        <v>3999</v>
      </c>
      <c r="K16" s="22" t="s">
        <v>58</v>
      </c>
      <c r="L16" s="12">
        <f>VLOOKUP(C16,[1]Lookup!$A$1:$I$204,3,FALSE)</f>
        <v>4.8</v>
      </c>
      <c r="M16" s="12" t="str">
        <f>VLOOKUP(C16,[1]Lookup!$A$1:$I$204,4,FALSE)</f>
        <v>15.7"x23.4"x15.4"</v>
      </c>
    </row>
    <row r="17" spans="1:13" s="11" customFormat="1" ht="57.6">
      <c r="A17" s="12" t="str">
        <f>VLOOKUP(C17,[1]Lookup!$A$1:$G$210,2,FALSE)</f>
        <v>Lens</v>
      </c>
      <c r="B17" s="13" t="str">
        <f>VLOOKUP(C17,[1]Lookup!$A$1:$I$210,9,FALSE)</f>
        <v>Current</v>
      </c>
      <c r="C17" s="30" t="s">
        <v>59</v>
      </c>
      <c r="D17" s="15" t="s">
        <v>26</v>
      </c>
      <c r="E17" s="16" t="s">
        <v>26</v>
      </c>
      <c r="F17" s="17" t="str">
        <f>VLOOKUP(C17,[1]Lookup!$A$1:$I$204,8,FALSE)</f>
        <v xml:space="preserve"> 1.70 ~ 2.12</v>
      </c>
      <c r="G17" s="23" t="str">
        <f>HYPERLINK(VLOOKUP(C17,[1]Lookup!$A$1:$I$204,7,0),(VLOOKUP(C17,[1]Lookup!$A$1:$H$204,6,0)))</f>
        <v>BX-CTA20 PDF</v>
      </c>
      <c r="H17" s="19" t="s">
        <v>60</v>
      </c>
      <c r="I17" s="20" t="s">
        <v>34</v>
      </c>
      <c r="J17" s="21">
        <v>6999</v>
      </c>
      <c r="K17" s="22" t="s">
        <v>61</v>
      </c>
      <c r="L17" s="12">
        <f>VLOOKUP(C17,[1]Lookup!$A$1:$I$204,3,FALSE)</f>
        <v>6.1</v>
      </c>
      <c r="M17" s="12" t="str">
        <f>VLOOKUP(C17,[1]Lookup!$A$1:$I$204,4,FALSE)</f>
        <v>15.7"x23.4"x15.4"</v>
      </c>
    </row>
    <row r="18" spans="1:13" s="11" customFormat="1" ht="57.6">
      <c r="A18" s="12" t="str">
        <f>VLOOKUP(C18,[1]Lookup!$A$1:$G$210,2,FALSE)</f>
        <v>Lens</v>
      </c>
      <c r="B18" s="13" t="str">
        <f>VLOOKUP(C18,[1]Lookup!$A$1:$I$210,9,FALSE)</f>
        <v>Current</v>
      </c>
      <c r="C18" s="30" t="s">
        <v>62</v>
      </c>
      <c r="D18" s="15" t="s">
        <v>26</v>
      </c>
      <c r="E18" s="16" t="s">
        <v>26</v>
      </c>
      <c r="F18" s="17" t="str">
        <f>VLOOKUP(C18,[1]Lookup!$A$1:$I$204,8,FALSE)</f>
        <v>2.12 ~ 2.83</v>
      </c>
      <c r="G18" s="23" t="str">
        <f>HYPERLINK(VLOOKUP(C18,[1]Lookup!$A$1:$I$204,7,0),(VLOOKUP(C18,[1]Lookup!$A$1:$H$204,6,0)))</f>
        <v>BX-CTA21 PDF</v>
      </c>
      <c r="H18" s="19" t="s">
        <v>63</v>
      </c>
      <c r="I18" s="20" t="s">
        <v>34</v>
      </c>
      <c r="J18" s="21">
        <v>5999</v>
      </c>
      <c r="K18" s="22" t="s">
        <v>64</v>
      </c>
      <c r="L18" s="12">
        <f>VLOOKUP(C18,[1]Lookup!$A$1:$I$204,3,FALSE)</f>
        <v>5.3</v>
      </c>
      <c r="M18" s="12" t="str">
        <f>VLOOKUP(C18,[1]Lookup!$A$1:$I$204,4,FALSE)</f>
        <v>15.7"x23.4"x15.4"</v>
      </c>
    </row>
    <row r="19" spans="1:13" s="11" customFormat="1" ht="57.6">
      <c r="A19" s="12" t="str">
        <f>VLOOKUP(C19,[1]Lookup!$A$1:$G$210,2,FALSE)</f>
        <v>Lens</v>
      </c>
      <c r="B19" s="13" t="str">
        <f>VLOOKUP(C19,[1]Lookup!$A$1:$I$210,9,FALSE)</f>
        <v>Current</v>
      </c>
      <c r="C19" s="30" t="s">
        <v>65</v>
      </c>
      <c r="D19" s="15" t="s">
        <v>26</v>
      </c>
      <c r="E19" s="16" t="s">
        <v>26</v>
      </c>
      <c r="F19" s="17" t="str">
        <f>VLOOKUP(C19,[1]Lookup!$A$1:$I$204,8,FALSE)</f>
        <v>2.83 ~ 5.66</v>
      </c>
      <c r="G19" s="23" t="str">
        <f>HYPERLINK(VLOOKUP(C19,[1]Lookup!$A$1:$I$204,7,0),(VLOOKUP(C19,[1]Lookup!$A$1:$H$204,6,0)))</f>
        <v>BX-CTA22 PDF</v>
      </c>
      <c r="H19" s="19" t="s">
        <v>66</v>
      </c>
      <c r="I19" s="20" t="s">
        <v>34</v>
      </c>
      <c r="J19" s="21">
        <v>6999</v>
      </c>
      <c r="K19" s="22" t="s">
        <v>67</v>
      </c>
      <c r="L19" s="12">
        <f>VLOOKUP(C19,[1]Lookup!$A$1:$I$204,3,FALSE)</f>
        <v>6.3</v>
      </c>
      <c r="M19" s="12" t="str">
        <f>VLOOKUP(C19,[1]Lookup!$A$1:$I$204,4,FALSE)</f>
        <v>15.7"x23.4"x15.4"</v>
      </c>
    </row>
    <row r="20" spans="1:13" s="11" customFormat="1" ht="57.6">
      <c r="A20" s="12" t="str">
        <f>VLOOKUP(C20,[1]Lookup!$A$1:$G$210,2,FALSE)</f>
        <v>Lens</v>
      </c>
      <c r="B20" s="13" t="str">
        <f>VLOOKUP(C20,[1]Lookup!$A$1:$I$210,9,FALSE)</f>
        <v>Current</v>
      </c>
      <c r="C20" s="30" t="s">
        <v>68</v>
      </c>
      <c r="D20" s="15" t="s">
        <v>26</v>
      </c>
      <c r="E20" s="16" t="s">
        <v>26</v>
      </c>
      <c r="F20" s="17" t="str">
        <f>VLOOKUP(C20,[1]Lookup!$A$1:$I$204,8,FALSE)</f>
        <v>5.66 ~ 10.18</v>
      </c>
      <c r="G20" s="23" t="str">
        <f>HYPERLINK(VLOOKUP(C20,[1]Lookup!$A$1:$I$204,7,0),(VLOOKUP(C20,[1]Lookup!$A$1:$H$204,6,0)))</f>
        <v>BX-CTA23 PDF</v>
      </c>
      <c r="H20" s="19" t="s">
        <v>69</v>
      </c>
      <c r="I20" s="20" t="s">
        <v>34</v>
      </c>
      <c r="J20" s="21">
        <v>6999</v>
      </c>
      <c r="K20" s="22" t="s">
        <v>70</v>
      </c>
      <c r="L20" s="12">
        <f>VLOOKUP(C20,[1]Lookup!$A$1:$I$204,3,FALSE)</f>
        <v>5.9</v>
      </c>
      <c r="M20" s="12" t="str">
        <f>VLOOKUP(C20,[1]Lookup!$A$1:$I$204,4,FALSE)</f>
        <v>15.7"x23.4"x15.4"</v>
      </c>
    </row>
    <row r="21" spans="1:13" s="11" customFormat="1" ht="57.6">
      <c r="A21" s="12" t="str">
        <f>VLOOKUP(C21,[1]Lookup!$A$1:$G$210,2,FALSE)</f>
        <v>Lens</v>
      </c>
      <c r="B21" s="13" t="str">
        <f>VLOOKUP(C21,[1]Lookup!$A$1:$I$210,9,FALSE)</f>
        <v>New</v>
      </c>
      <c r="C21" s="30" t="s">
        <v>71</v>
      </c>
      <c r="D21" s="15" t="s">
        <v>26</v>
      </c>
      <c r="E21" s="16" t="s">
        <v>26</v>
      </c>
      <c r="F21" s="17" t="str">
        <f>VLOOKUP(C21,[1]Lookup!$A$1:$I$204,8,FALSE)</f>
        <v>0.85 ~ 1.02</v>
      </c>
      <c r="G21" s="23" t="str">
        <f>HYPERLINK(VLOOKUP(C21,[1]Lookup!$A$1:$I$204,7,0),(VLOOKUP(C21,[1]Lookup!$A$1:$H$204,6,0)))</f>
        <v>BX-CTA25.PDG</v>
      </c>
      <c r="H21" s="19" t="s">
        <v>72</v>
      </c>
      <c r="I21" s="20" t="s">
        <v>34</v>
      </c>
      <c r="J21" s="21">
        <v>8699</v>
      </c>
      <c r="K21" s="22" t="s">
        <v>73</v>
      </c>
      <c r="L21" s="12">
        <f>VLOOKUP(C21,[1]Lookup!$A$1:$I$204,3,FALSE)</f>
        <v>4.5999999999999996</v>
      </c>
      <c r="M21" s="12" t="str">
        <f>VLOOKUP(C21,[1]Lookup!$A$1:$I$204,4,FALSE)</f>
        <v>6.10 x 8.42</v>
      </c>
    </row>
    <row r="22" spans="1:13" s="11" customFormat="1" ht="57.6">
      <c r="A22" s="12" t="str">
        <f>VLOOKUP(C22,[1]Lookup!$A$1:$G$210,2,FALSE)</f>
        <v>Lens</v>
      </c>
      <c r="B22" s="13" t="str">
        <f>VLOOKUP(C22,[1]Lookup!$A$1:$I$210,9,FALSE)</f>
        <v>Current</v>
      </c>
      <c r="C22" s="30" t="s">
        <v>74</v>
      </c>
      <c r="D22" s="15" t="s">
        <v>26</v>
      </c>
      <c r="E22" s="16" t="s">
        <v>26</v>
      </c>
      <c r="F22" s="17" t="str">
        <f>VLOOKUP(C22,[1]Lookup!$A$1:$I$204,8,FALSE)</f>
        <v>1.2 ~ 1.73</v>
      </c>
      <c r="G22" s="23" t="str">
        <f>HYPERLINK(VLOOKUP(C22,[1]Lookup!$A$1:$I$204,7,0),(VLOOKUP(C22,[1]Lookup!$A$1:$H$204,6,0)))</f>
        <v>BX-CTA26.PDF</v>
      </c>
      <c r="H22" s="19" t="s">
        <v>75</v>
      </c>
      <c r="I22" s="20" t="s">
        <v>34</v>
      </c>
      <c r="J22" s="21">
        <v>5199</v>
      </c>
      <c r="K22" s="22" t="s">
        <v>76</v>
      </c>
      <c r="L22" s="12">
        <f>VLOOKUP(C22,[1]Lookup!$A$1:$I$204,3,FALSE)</f>
        <v>3.5</v>
      </c>
      <c r="M22" s="12" t="str">
        <f>VLOOKUP(C22,[1]Lookup!$A$1:$I$204,4,FALSE)</f>
        <v>4.03 x 7.74</v>
      </c>
    </row>
    <row r="23" spans="1:13" s="11" customFormat="1" ht="57.6">
      <c r="A23" s="12" t="str">
        <f>VLOOKUP(C23,[1]Lookup!$A$1:$G$210,2,FALSE)</f>
        <v>Lens</v>
      </c>
      <c r="B23" s="13" t="str">
        <f>VLOOKUP(C23,[1]Lookup!$A$1:$I$210,9,FALSE)</f>
        <v>Current</v>
      </c>
      <c r="C23" s="25" t="s">
        <v>77</v>
      </c>
      <c r="D23" s="15" t="s">
        <v>26</v>
      </c>
      <c r="E23" s="16" t="s">
        <v>26</v>
      </c>
      <c r="F23" s="17" t="str">
        <f>VLOOKUP(C23,[1]Lookup!$A$1:$I$204,8,FALSE)</f>
        <v>Dome 360</v>
      </c>
      <c r="G23" s="23" t="str">
        <f>HYPERLINK(VLOOKUP(C23,[1]Lookup!$A$1:$I$204,7,0),(VLOOKUP(C23,[1]Lookup!$A$1:$H$204,6,0)))</f>
        <v>BX-CTADOME PDF</v>
      </c>
      <c r="H23" s="19" t="s">
        <v>72</v>
      </c>
      <c r="I23" s="20" t="s">
        <v>34</v>
      </c>
      <c r="J23" s="21">
        <v>13799</v>
      </c>
      <c r="K23" s="22" t="s">
        <v>78</v>
      </c>
      <c r="L23" s="12">
        <f>VLOOKUP(C23,[1]Lookup!$A$1:$I$204,3,FALSE)</f>
        <v>6.6</v>
      </c>
      <c r="M23" s="12" t="str">
        <f>VLOOKUP(C23,[1]Lookup!$A$1:$I$204,4,FALSE)</f>
        <v>6.10 x 8.44</v>
      </c>
    </row>
    <row r="24" spans="1:13" s="11" customFormat="1" ht="72">
      <c r="A24" s="12" t="str">
        <f>VLOOKUP(C24,[1]Lookup!$A$1:$G$210,2,FALSE)</f>
        <v>Lens</v>
      </c>
      <c r="B24" s="13" t="str">
        <f>VLOOKUP(C24,[1]Lookup!$A$1:$I$210,9,FALSE)</f>
        <v>No New Orders</v>
      </c>
      <c r="C24" s="25" t="s">
        <v>79</v>
      </c>
      <c r="D24" s="15" t="s">
        <v>26</v>
      </c>
      <c r="E24" s="16" t="s">
        <v>26</v>
      </c>
      <c r="F24" s="17" t="e">
        <f>VLOOKUP(C24,[1]Lookup!$A$1:$I$204,8,FALSE)</f>
        <v>#N/A</v>
      </c>
      <c r="G24" s="23" t="str">
        <f>HYPERLINK(VLOOKUP(C24,[1]Lookup!$A$1:$I$204,7,0),(VLOOKUP(C24,[1]Lookup!$A$1:$H$204,6,0)))</f>
        <v>BX-DL080 PDF</v>
      </c>
      <c r="H24" s="19" t="s">
        <v>80</v>
      </c>
      <c r="I24" s="20" t="s">
        <v>34</v>
      </c>
      <c r="J24" s="24">
        <v>3499</v>
      </c>
      <c r="K24" s="29" t="s">
        <v>81</v>
      </c>
      <c r="L24" s="12" t="str">
        <f>VLOOKUP(C24,[1]Lookup!$A$1:$I$204,3,FALSE)</f>
        <v>2.1 s</v>
      </c>
      <c r="M24" s="12" t="str">
        <f>VLOOKUP(C24,[1]Lookup!$A$1:$I$204,4,FALSE)</f>
        <v>9.5" x 6" x 6.25"</v>
      </c>
    </row>
    <row r="25" spans="1:13" s="11" customFormat="1" ht="72">
      <c r="A25" s="12" t="str">
        <f>VLOOKUP(C25,[1]Lookup!$A$1:$G$210,2,FALSE)</f>
        <v>Lens</v>
      </c>
      <c r="B25" s="13" t="str">
        <f>VLOOKUP(C25,[1]Lookup!$A$1:$I$210,9,FALSE)</f>
        <v>Current</v>
      </c>
      <c r="C25" s="25" t="s">
        <v>82</v>
      </c>
      <c r="D25" s="15" t="s">
        <v>26</v>
      </c>
      <c r="E25" s="16" t="s">
        <v>26</v>
      </c>
      <c r="F25" s="17" t="e">
        <f>VLOOKUP(C25,[1]Lookup!$A$1:$I$204,8,FALSE)</f>
        <v>#N/A</v>
      </c>
      <c r="G25" s="23" t="str">
        <f>HYPERLINK(VLOOKUP(C25,[1]Lookup!$A$1:$I$204,7,0),(VLOOKUP(C25,[1]Lookup!$A$1:$H$204,6,0)))</f>
        <v>BX-DL100 PDF</v>
      </c>
      <c r="H25" s="19" t="s">
        <v>83</v>
      </c>
      <c r="I25" s="20" t="s">
        <v>34</v>
      </c>
      <c r="J25" s="24">
        <v>3149</v>
      </c>
      <c r="K25" s="29" t="s">
        <v>84</v>
      </c>
      <c r="L25" s="12" t="str">
        <f>VLOOKUP(C25,[1]Lookup!$A$1:$I$204,3,FALSE)</f>
        <v>2.1 s</v>
      </c>
      <c r="M25" s="12" t="str">
        <f>VLOOKUP(C25,[1]Lookup!$A$1:$I$204,4,FALSE)</f>
        <v>9.5" x 6" x 6.25"</v>
      </c>
    </row>
    <row r="26" spans="1:13" s="11" customFormat="1" ht="72">
      <c r="A26" s="12" t="str">
        <f>VLOOKUP(C26,[1]Lookup!$A$1:$G$210,2,FALSE)</f>
        <v>Lens</v>
      </c>
      <c r="B26" s="13" t="str">
        <f>VLOOKUP(C26,[1]Lookup!$A$1:$I$210,9,FALSE)</f>
        <v>Current</v>
      </c>
      <c r="C26" s="25" t="s">
        <v>85</v>
      </c>
      <c r="D26" s="15" t="s">
        <v>26</v>
      </c>
      <c r="E26" s="16" t="s">
        <v>26</v>
      </c>
      <c r="F26" s="17" t="e">
        <f>VLOOKUP(C26,[1]Lookup!$A$1:$I$204,8,FALSE)</f>
        <v>#N/A</v>
      </c>
      <c r="G26" s="23" t="str">
        <f>HYPERLINK(VLOOKUP(C26,[1]Lookup!$A$1:$I$204,7,0),(VLOOKUP(C26,[1]Lookup!$A$1:$H$204,6,0)))</f>
        <v>BX-DL200 PDF</v>
      </c>
      <c r="H26" s="19" t="s">
        <v>86</v>
      </c>
      <c r="I26" s="20" t="s">
        <v>34</v>
      </c>
      <c r="J26" s="24">
        <v>869</v>
      </c>
      <c r="K26" s="29" t="s">
        <v>87</v>
      </c>
      <c r="L26" s="12" t="str">
        <f>VLOOKUP(C26,[1]Lookup!$A$1:$I$204,3,FALSE)</f>
        <v>1.9 s</v>
      </c>
      <c r="M26" s="12" t="str">
        <f>VLOOKUP(C26,[1]Lookup!$A$1:$I$204,4,FALSE)</f>
        <v>9.5" x 6" x 6.25"</v>
      </c>
    </row>
    <row r="27" spans="1:13" s="11" customFormat="1" ht="72">
      <c r="A27" s="12" t="str">
        <f>VLOOKUP(C27,[1]Lookup!$A$1:$G$210,2,FALSE)</f>
        <v>Lens</v>
      </c>
      <c r="B27" s="13" t="str">
        <f>VLOOKUP(C27,[1]Lookup!$A$1:$I$210,9,FALSE)</f>
        <v>Current</v>
      </c>
      <c r="C27" s="25" t="s">
        <v>88</v>
      </c>
      <c r="D27" s="15" t="s">
        <v>26</v>
      </c>
      <c r="E27" s="16" t="s">
        <v>26</v>
      </c>
      <c r="F27" s="17" t="e">
        <f>VLOOKUP(C27,[1]Lookup!$A$1:$I$204,8,FALSE)</f>
        <v>#N/A</v>
      </c>
      <c r="G27" s="23" t="str">
        <f>HYPERLINK(VLOOKUP(C27,[1]Lookup!$A$1:$I$204,7,0),(VLOOKUP(C27,[1]Lookup!$A$1:$H$204,6,0)))</f>
        <v>BX-DL300 PDF</v>
      </c>
      <c r="H27" s="19" t="s">
        <v>89</v>
      </c>
      <c r="I27" s="20" t="s">
        <v>34</v>
      </c>
      <c r="J27" s="24">
        <v>2619</v>
      </c>
      <c r="K27" s="29" t="s">
        <v>90</v>
      </c>
      <c r="L27" s="12" t="str">
        <f>VLOOKUP(C27,[1]Lookup!$A$1:$I$204,3,FALSE)</f>
        <v>1.9 s</v>
      </c>
      <c r="M27" s="12" t="str">
        <f>VLOOKUP(C27,[1]Lookup!$A$1:$I$204,4,FALSE)</f>
        <v>9.5" x 6" x 6.25"</v>
      </c>
    </row>
    <row r="28" spans="1:13" s="11" customFormat="1" ht="72">
      <c r="A28" s="12" t="str">
        <f>VLOOKUP(C28,[1]Lookup!$A$1:$G$210,2,FALSE)</f>
        <v>Lens</v>
      </c>
      <c r="B28" s="13" t="str">
        <f>VLOOKUP(C28,[1]Lookup!$A$1:$I$210,9,FALSE)</f>
        <v>Current</v>
      </c>
      <c r="C28" s="25" t="s">
        <v>91</v>
      </c>
      <c r="D28" s="15" t="s">
        <v>26</v>
      </c>
      <c r="E28" s="16" t="s">
        <v>26</v>
      </c>
      <c r="F28" s="17" t="e">
        <f>VLOOKUP(C28,[1]Lookup!$A$1:$I$204,8,FALSE)</f>
        <v>#N/A</v>
      </c>
      <c r="G28" s="23" t="str">
        <f>HYPERLINK(VLOOKUP(C28,[1]Lookup!$A$1:$I$204,7,0),(VLOOKUP(C28,[1]Lookup!$A$1:$H$204,6,0)))</f>
        <v>BX-DL500 PDF</v>
      </c>
      <c r="H28" s="19" t="s">
        <v>92</v>
      </c>
      <c r="I28" s="20" t="s">
        <v>34</v>
      </c>
      <c r="J28" s="24">
        <v>3319</v>
      </c>
      <c r="K28" s="29" t="s">
        <v>93</v>
      </c>
      <c r="L28" s="12" t="str">
        <f>VLOOKUP(C28,[1]Lookup!$A$1:$I$204,3,FALSE)</f>
        <v>2.1 s</v>
      </c>
      <c r="M28" s="12" t="str">
        <f>VLOOKUP(C28,[1]Lookup!$A$1:$I$204,4,FALSE)</f>
        <v>9.5" x 6" x 6.25"</v>
      </c>
    </row>
    <row r="29" spans="1:13" s="11" customFormat="1" ht="57.6">
      <c r="A29" s="12" t="str">
        <f>VLOOKUP(C29,[1]Lookup!$A$1:$G$210,2,FALSE)</f>
        <v>Lens</v>
      </c>
      <c r="B29" s="13" t="str">
        <f>VLOOKUP(C29,[1]Lookup!$A$1:$I$210,9,FALSE)</f>
        <v>Limited Avail</v>
      </c>
      <c r="C29" s="25" t="s">
        <v>94</v>
      </c>
      <c r="D29" s="15" t="s">
        <v>26</v>
      </c>
      <c r="E29" s="16" t="s">
        <v>26</v>
      </c>
      <c r="F29" s="17" t="e">
        <f>VLOOKUP(C29,[1]Lookup!$A$1:$I$204,8,FALSE)</f>
        <v>#N/A</v>
      </c>
      <c r="G29" s="23" t="str">
        <f>HYPERLINK(VLOOKUP(C29,[1]Lookup!$A$1:$I$204,7,0),(VLOOKUP(C29,[1]Lookup!$A$1:$H$204,6,0)))</f>
        <v>N/A</v>
      </c>
      <c r="H29" s="19" t="s">
        <v>95</v>
      </c>
      <c r="I29" s="20" t="s">
        <v>34</v>
      </c>
      <c r="J29" s="24">
        <v>3759</v>
      </c>
      <c r="K29" s="29" t="s">
        <v>96</v>
      </c>
      <c r="L29" s="12" t="str">
        <f>VLOOKUP(C29,[1]Lookup!$A$1:$I$204,3,FALSE)</f>
        <v>7 lbs</v>
      </c>
      <c r="M29" s="12" t="str">
        <f>VLOOKUP(C29,[1]Lookup!$A$1:$I$204,4,FALSE)</f>
        <v>15" x 12" x 12"</v>
      </c>
    </row>
    <row r="30" spans="1:13" s="11" customFormat="1" ht="57.6">
      <c r="A30" s="12" t="str">
        <f>VLOOKUP(C30,[1]Lookup!$A$1:$G$210,2,FALSE)</f>
        <v>Lens</v>
      </c>
      <c r="B30" s="13" t="str">
        <f>VLOOKUP(C30,[1]Lookup!$A$1:$I$210,9,FALSE)</f>
        <v>Current</v>
      </c>
      <c r="C30" s="25" t="s">
        <v>97</v>
      </c>
      <c r="D30" s="15" t="s">
        <v>26</v>
      </c>
      <c r="E30" s="16" t="s">
        <v>26</v>
      </c>
      <c r="F30" s="17" t="e">
        <f>VLOOKUP(C30,[1]Lookup!$A$1:$I$204,8,FALSE)</f>
        <v>#N/A</v>
      </c>
      <c r="G30" s="23" t="str">
        <f>HYPERLINK(VLOOKUP(C30,[1]Lookup!$A$1:$I$204,7,0),(VLOOKUP(C30,[1]Lookup!$A$1:$H$204,6,0)))</f>
        <v>N/A</v>
      </c>
      <c r="H30" s="19" t="s">
        <v>98</v>
      </c>
      <c r="I30" s="20" t="s">
        <v>34</v>
      </c>
      <c r="J30" s="24">
        <v>5859</v>
      </c>
      <c r="K30" s="29" t="s">
        <v>99</v>
      </c>
      <c r="L30" s="12" t="str">
        <f>VLOOKUP(C30,[1]Lookup!$A$1:$I$204,3,FALSE)</f>
        <v>9 lbs</v>
      </c>
      <c r="M30" s="12" t="str">
        <f>VLOOKUP(C30,[1]Lookup!$A$1:$I$204,4,FALSE)</f>
        <v>15" x 12" x 12"</v>
      </c>
    </row>
    <row r="31" spans="1:13" s="11" customFormat="1" ht="129.6">
      <c r="A31" s="12" t="str">
        <f>VLOOKUP(C31,[1]Lookup!$A$1:$G$210,2,FALSE)</f>
        <v>Projector - 4K</v>
      </c>
      <c r="B31" s="13" t="str">
        <f>VLOOKUP(C31,[1]Lookup!$A$1:$I$210,9,FALSE)</f>
        <v>Current</v>
      </c>
      <c r="C31" s="25" t="s">
        <v>100</v>
      </c>
      <c r="D31" s="15">
        <v>3000</v>
      </c>
      <c r="E31" s="16" t="s">
        <v>14</v>
      </c>
      <c r="F31" s="17">
        <f>VLOOKUP(C31,[1]Lookup!$A$1:$I$204,8,FALSE)</f>
        <v>0.25</v>
      </c>
      <c r="G31" s="23" t="str">
        <f>HYPERLINK(VLOOKUP(C31,[1]Lookup!$A$1:$I$204,7,0),(VLOOKUP(C31,[1]Lookup!$A$1:$H$204,6,0)))</f>
        <v>Cinemax P1.PDF</v>
      </c>
      <c r="H31" s="19" t="s">
        <v>101</v>
      </c>
      <c r="I31" s="20" t="s">
        <v>102</v>
      </c>
      <c r="J31" s="21">
        <v>6649</v>
      </c>
      <c r="K31" s="22" t="s">
        <v>103</v>
      </c>
      <c r="L31" s="12">
        <f>VLOOKUP(C31,[1]Lookup!$A$1:$I$204,3,FALSE)</f>
        <v>31.5</v>
      </c>
      <c r="M31" s="12" t="str">
        <f>VLOOKUP(C31,[1]Lookup!$A$1:$I$204,4,FALSE)</f>
        <v>29” x 11” x 20”</v>
      </c>
    </row>
    <row r="32" spans="1:13" s="11" customFormat="1" ht="115.2">
      <c r="A32" s="12" t="str">
        <f>VLOOKUP(C32,[1]Lookup!$A$1:$G$210,2,FALSE)</f>
        <v>Video Processor</v>
      </c>
      <c r="B32" s="13" t="str">
        <f>VLOOKUP(C32,[1]Lookup!$A$1:$I$210,9,FALSE)</f>
        <v>Current</v>
      </c>
      <c r="C32" s="25" t="s">
        <v>104</v>
      </c>
      <c r="D32" s="15" t="s">
        <v>26</v>
      </c>
      <c r="E32" s="16" t="s">
        <v>26</v>
      </c>
      <c r="F32" s="17" t="e">
        <f>VLOOKUP(C32,[1]Lookup!$A$1:$I$204,8,FALSE)</f>
        <v>#N/A</v>
      </c>
      <c r="G32" s="23" t="str">
        <f>HYPERLINK(VLOOKUP(C32,[1]Lookup!$A$1:$I$204,7,0),(VLOOKUP(C32,[1]Lookup!$A$1:$H$204,6,0)))</f>
        <v>CS200T PDF</v>
      </c>
      <c r="H32" s="19" t="s">
        <v>105</v>
      </c>
      <c r="I32" s="20" t="s">
        <v>28</v>
      </c>
      <c r="J32" s="24">
        <v>4799</v>
      </c>
      <c r="K32" s="29" t="s">
        <v>29</v>
      </c>
      <c r="L32" s="12">
        <f>VLOOKUP(C32,[1]Lookup!$A$1:$I$204,3,FALSE)</f>
        <v>16</v>
      </c>
      <c r="M32" s="12" t="str">
        <f>VLOOKUP(C32,[1]Lookup!$A$1:$I$204,4,FALSE)</f>
        <v>22.5” x 7.75” x 17.75”</v>
      </c>
    </row>
    <row r="33" spans="1:13" s="11" customFormat="1" ht="72">
      <c r="A33" s="12" t="str">
        <f>VLOOKUP(C33,[1]Lookup!$A$1:$G$210,2,FALSE)</f>
        <v>Projector - Short Throw</v>
      </c>
      <c r="B33" s="13" t="str">
        <f>VLOOKUP(C33,[1]Lookup!$A$1:$I$210,9,FALSE)</f>
        <v>Current</v>
      </c>
      <c r="C33" s="25" t="s">
        <v>106</v>
      </c>
      <c r="D33" s="15">
        <v>3000</v>
      </c>
      <c r="E33" s="16" t="s">
        <v>107</v>
      </c>
      <c r="F33" s="17">
        <f>VLOOKUP(C33,[1]Lookup!$A$1:$I$204,8,FALSE)</f>
        <v>0.5</v>
      </c>
      <c r="G33" s="23" t="str">
        <f>HYPERLINK(VLOOKUP(C33,[1]Lookup!$A$1:$I$204,7,0),(VLOOKUP(C33,[1]Lookup!$A$1:$H$204,6,0)))</f>
        <v>EH200ST PDF</v>
      </c>
      <c r="H33" s="19" t="s">
        <v>108</v>
      </c>
      <c r="I33" s="20" t="s">
        <v>109</v>
      </c>
      <c r="J33" s="21">
        <v>1709</v>
      </c>
      <c r="K33" s="22" t="s">
        <v>110</v>
      </c>
      <c r="L33" s="12">
        <f>VLOOKUP(C33,[1]Lookup!$A$1:$I$204,3,FALSE)</f>
        <v>8.1999999999999993</v>
      </c>
      <c r="M33" s="12" t="str">
        <f>VLOOKUP(C33,[1]Lookup!$A$1:$I$204,4,FALSE)</f>
        <v>15.6" x 10.9" x 6.1</v>
      </c>
    </row>
    <row r="34" spans="1:13" s="11" customFormat="1" ht="72">
      <c r="A34" s="12" t="str">
        <f>VLOOKUP(C34,[1]Lookup!$A$1:$G$210,2,FALSE)</f>
        <v>Projector - Ultra Short</v>
      </c>
      <c r="B34" s="13" t="str">
        <f>VLOOKUP(C34,[1]Lookup!$A$1:$I$210,9,FALSE)</f>
        <v>Current</v>
      </c>
      <c r="C34" s="25" t="s">
        <v>111</v>
      </c>
      <c r="D34" s="15">
        <v>3600</v>
      </c>
      <c r="E34" s="16" t="s">
        <v>107</v>
      </c>
      <c r="F34" s="17">
        <f>VLOOKUP(C34,[1]Lookup!$A$1:$I$204,8,FALSE)</f>
        <v>0.25</v>
      </c>
      <c r="G34" s="23" t="str">
        <f>HYPERLINK(VLOOKUP(C34,[1]Lookup!$A$1:$I$204,7,0),(VLOOKUP(C34,[1]Lookup!$A$1:$H$204,6,0)))</f>
        <v>EH330UST PDF</v>
      </c>
      <c r="H34" s="19" t="s">
        <v>112</v>
      </c>
      <c r="I34" s="20" t="s">
        <v>113</v>
      </c>
      <c r="J34" s="21">
        <v>3239</v>
      </c>
      <c r="K34" s="22" t="s">
        <v>114</v>
      </c>
      <c r="L34" s="12">
        <f>VLOOKUP(C34,[1]Lookup!$A$1:$I$204,3,FALSE)</f>
        <v>13</v>
      </c>
      <c r="M34" s="12" t="str">
        <f>VLOOKUP(C34,[1]Lookup!$A$1:$I$204,4,FALSE)</f>
        <v>19" x 18" x 8.75"</v>
      </c>
    </row>
    <row r="35" spans="1:13" s="11" customFormat="1" ht="72">
      <c r="A35" s="12" t="str">
        <f>VLOOKUP(C35,[1]Lookup!$A$1:$G$210,2,FALSE)</f>
        <v>Projector - Data</v>
      </c>
      <c r="B35" s="13" t="str">
        <f>VLOOKUP(C35,[1]Lookup!$A$1:$I$210,9,FALSE)</f>
        <v>Limited Avail</v>
      </c>
      <c r="C35" s="25" t="s">
        <v>115</v>
      </c>
      <c r="D35" s="15">
        <v>3600</v>
      </c>
      <c r="E35" s="16" t="s">
        <v>107</v>
      </c>
      <c r="F35" s="17" t="str">
        <f>VLOOKUP(C35,[1]Lookup!$A$1:$I$204,8,FALSE)</f>
        <v>1.47 to 1.62</v>
      </c>
      <c r="G35" s="23" t="str">
        <f>HYPERLINK(VLOOKUP(C35,[1]Lookup!$A$1:$I$204,7,0),(VLOOKUP(C35,[1]Lookup!$A$1:$H$204,6,0)))</f>
        <v>EH334 PDF</v>
      </c>
      <c r="H35" s="19" t="s">
        <v>116</v>
      </c>
      <c r="I35" s="20" t="s">
        <v>109</v>
      </c>
      <c r="J35" s="24">
        <v>999</v>
      </c>
      <c r="K35" s="29" t="s">
        <v>117</v>
      </c>
      <c r="L35" s="12">
        <f>VLOOKUP(C35,[1]Lookup!$A$1:$I$204,3,FALSE)</f>
        <v>9.6</v>
      </c>
      <c r="M35" s="12" t="str">
        <f>VLOOKUP(C35,[1]Lookup!$A$1:$I$204,4,FALSE)</f>
        <v>15.5 x 13.25 x 6.75</v>
      </c>
    </row>
    <row r="36" spans="1:13" s="11" customFormat="1" ht="72">
      <c r="A36" s="12" t="str">
        <f>VLOOKUP(C36,[1]Lookup!$A$1:$G$210,2,FALSE)</f>
        <v>Projector - Data</v>
      </c>
      <c r="B36" s="13" t="str">
        <f>VLOOKUP(C36,[1]Lookup!$A$1:$I$210,9,FALSE)</f>
        <v>Current</v>
      </c>
      <c r="C36" s="25" t="s">
        <v>118</v>
      </c>
      <c r="D36" s="15">
        <v>3400</v>
      </c>
      <c r="E36" s="16" t="s">
        <v>107</v>
      </c>
      <c r="F36" s="17" t="str">
        <f>VLOOKUP(C36,[1]Lookup!$A$1:$I$204,8,FALSE)</f>
        <v>1.58 to 2.06</v>
      </c>
      <c r="G36" s="23" t="str">
        <f>HYPERLINK(VLOOKUP(C36,[1]Lookup!$A$1:$I$204,7,0),(VLOOKUP(C36,[1]Lookup!$A$1:$H$204,6,0)))</f>
        <v>EH336 PDF</v>
      </c>
      <c r="H36" s="19" t="s">
        <v>119</v>
      </c>
      <c r="I36" s="20" t="s">
        <v>109</v>
      </c>
      <c r="J36" s="21">
        <v>1189</v>
      </c>
      <c r="K36" s="22" t="s">
        <v>120</v>
      </c>
      <c r="L36" s="12">
        <f>VLOOKUP(C36,[1]Lookup!$A$1:$I$204,3,FALSE)</f>
        <v>9.6</v>
      </c>
      <c r="M36" s="12" t="str">
        <f>VLOOKUP(C36,[1]Lookup!$A$1:$I$204,4,FALSE)</f>
        <v>15.5 x 13.25 x 6.75</v>
      </c>
    </row>
    <row r="37" spans="1:13" s="11" customFormat="1" ht="86.4">
      <c r="A37" s="12" t="str">
        <f>VLOOKUP(C37,[1]Lookup!$A$1:$G$210,2,FALSE)</f>
        <v>Projector - Data</v>
      </c>
      <c r="B37" s="13" t="str">
        <f>VLOOKUP(C37,[1]Lookup!$A$1:$I$210,9,FALSE)</f>
        <v>Current</v>
      </c>
      <c r="C37" s="25" t="s">
        <v>121</v>
      </c>
      <c r="D37" s="15">
        <v>4000</v>
      </c>
      <c r="E37" s="16" t="s">
        <v>107</v>
      </c>
      <c r="F37" s="17" t="str">
        <f>VLOOKUP(C37,[1]Lookup!$A$1:$I$204,8,FALSE)</f>
        <v>1.13 to 1.47</v>
      </c>
      <c r="G37" s="23" t="str">
        <f>HYPERLINK(VLOOKUP(C37,[1]Lookup!$A$1:$I$204,7,0),(VLOOKUP(C37,[1]Lookup!$A$1:$H$204,6,0)))</f>
        <v>EH400+ PDF</v>
      </c>
      <c r="H37" s="19" t="s">
        <v>122</v>
      </c>
      <c r="I37" s="20" t="s">
        <v>109</v>
      </c>
      <c r="J37" s="24">
        <v>1399</v>
      </c>
      <c r="K37" s="22" t="s">
        <v>120</v>
      </c>
      <c r="L37" s="12">
        <f>VLOOKUP(C37,[1]Lookup!$A$1:$I$204,3,FALSE)</f>
        <v>7.25</v>
      </c>
      <c r="M37" s="12" t="str">
        <f>VLOOKUP(C37,[1]Lookup!$A$1:$I$204,4,FALSE)</f>
        <v>15.5" x 6.0" x 11.0"</v>
      </c>
    </row>
    <row r="38" spans="1:13" s="11" customFormat="1" ht="72">
      <c r="A38" s="12" t="str">
        <f>VLOOKUP(C38,[1]Lookup!$A$1:$G$210,2,FALSE)</f>
        <v>Projector - Data</v>
      </c>
      <c r="B38" s="13" t="str">
        <f>VLOOKUP(C38,[1]Lookup!$A$1:$I$210,9,FALSE)</f>
        <v>Current</v>
      </c>
      <c r="C38" s="25" t="s">
        <v>123</v>
      </c>
      <c r="D38" s="15">
        <v>4500</v>
      </c>
      <c r="E38" s="16" t="s">
        <v>107</v>
      </c>
      <c r="F38" s="17" t="str">
        <f>VLOOKUP(C38,[1]Lookup!$A$1:$I$204,8,FALSE)</f>
        <v>1.58 – 2.06</v>
      </c>
      <c r="G38" s="23" t="str">
        <f>HYPERLINK(VLOOKUP(C38,[1]Lookup!$A$1:$I$204,7,0),(VLOOKUP(C38,[1]Lookup!$A$1:$H$204,6,0)))</f>
        <v>EH412.PDF</v>
      </c>
      <c r="H38" s="19" t="s">
        <v>124</v>
      </c>
      <c r="I38" s="20" t="s">
        <v>125</v>
      </c>
      <c r="J38" s="21">
        <v>1489</v>
      </c>
      <c r="K38" s="22" t="s">
        <v>126</v>
      </c>
      <c r="L38" s="12">
        <f>VLOOKUP(C38,[1]Lookup!$A$1:$I$204,3,FALSE)</f>
        <v>9.5</v>
      </c>
      <c r="M38" s="12" t="str">
        <f>VLOOKUP(C38,[1]Lookup!$A$1:$I$204,4,FALSE)</f>
        <v>15.5 x 13.25 x 6.75"</v>
      </c>
    </row>
    <row r="39" spans="1:13" s="11" customFormat="1" ht="72">
      <c r="A39" s="12" t="str">
        <f>VLOOKUP(C39,[1]Lookup!$A$1:$G$210,2,FALSE)</f>
        <v>Projector - Short Throw</v>
      </c>
      <c r="B39" s="13" t="str">
        <f>VLOOKUP(C39,[1]Lookup!$A$1:$I$210,9,FALSE)</f>
        <v>Current</v>
      </c>
      <c r="C39" s="25" t="s">
        <v>127</v>
      </c>
      <c r="D39" s="15">
        <v>4000</v>
      </c>
      <c r="E39" s="16" t="s">
        <v>107</v>
      </c>
      <c r="F39" s="17">
        <f>VLOOKUP(C39,[1]Lookup!$A$1:$I$204,8,FALSE)</f>
        <v>0.5</v>
      </c>
      <c r="G39" s="23" t="str">
        <f>HYPERLINK(VLOOKUP(C39,[1]Lookup!$A$1:$I$204,7,0),(VLOOKUP(C39,[1]Lookup!$A$1:$H$204,6,0)))</f>
        <v>EH412ST.PDF</v>
      </c>
      <c r="H39" s="19" t="s">
        <v>128</v>
      </c>
      <c r="I39" s="20" t="s">
        <v>125</v>
      </c>
      <c r="J39" s="21">
        <v>1799</v>
      </c>
      <c r="K39" s="22" t="s">
        <v>129</v>
      </c>
      <c r="L39" s="12">
        <f>VLOOKUP(C39,[1]Lookup!$A$1:$I$204,3,FALSE)</f>
        <v>9.5</v>
      </c>
      <c r="M39" s="12" t="str">
        <f>VLOOKUP(C39,[1]Lookup!$A$1:$I$204,4,FALSE)</f>
        <v>15.5 x 13.25 x 6.75"</v>
      </c>
    </row>
    <row r="40" spans="1:13" s="11" customFormat="1" ht="86.4">
      <c r="A40" s="12" t="str">
        <f>VLOOKUP(C40,[1]Lookup!$A$1:$G$210,2,FALSE)</f>
        <v>Projector - Short Throw</v>
      </c>
      <c r="B40" s="13" t="str">
        <f>VLOOKUP(C40,[1]Lookup!$A$1:$I$210,9,FALSE)</f>
        <v>No New Orders</v>
      </c>
      <c r="C40" s="25" t="s">
        <v>130</v>
      </c>
      <c r="D40" s="15">
        <v>3500</v>
      </c>
      <c r="E40" s="16" t="s">
        <v>107</v>
      </c>
      <c r="F40" s="17">
        <f>VLOOKUP(C40,[1]Lookup!$A$1:$I$204,8,FALSE)</f>
        <v>0.5</v>
      </c>
      <c r="G40" s="23" t="str">
        <f>HYPERLINK(VLOOKUP(C40,[1]Lookup!$A$1:$I$204,7,0),(VLOOKUP(C40,[1]Lookup!$A$1:$H$204,6,0)))</f>
        <v>EH415ST PDF</v>
      </c>
      <c r="H40" s="19" t="s">
        <v>131</v>
      </c>
      <c r="I40" s="20" t="s">
        <v>125</v>
      </c>
      <c r="J40" s="24">
        <v>1899</v>
      </c>
      <c r="K40" s="22" t="s">
        <v>132</v>
      </c>
      <c r="L40" s="12">
        <f>VLOOKUP(C40,[1]Lookup!$A$1:$I$204,3,FALSE)</f>
        <v>15</v>
      </c>
      <c r="M40" s="12" t="str">
        <f>VLOOKUP(C40,[1]Lookup!$A$1:$I$204,4,FALSE)</f>
        <v>796435 41 952 3</v>
      </c>
    </row>
    <row r="41" spans="1:13" s="11" customFormat="1" ht="86.4">
      <c r="A41" s="12" t="str">
        <f>VLOOKUP(C41,[1]Lookup!$A$1:$G$210,2,FALSE)</f>
        <v>Projector - Data</v>
      </c>
      <c r="B41" s="13" t="str">
        <f>VLOOKUP(C41,[1]Lookup!$A$1:$I$210,9,FALSE)</f>
        <v>No New Orders</v>
      </c>
      <c r="C41" s="25" t="s">
        <v>133</v>
      </c>
      <c r="D41" s="15">
        <v>4200</v>
      </c>
      <c r="E41" s="16" t="s">
        <v>107</v>
      </c>
      <c r="F41" s="17" t="str">
        <f>VLOOKUP(C41,[1]Lookup!$A$1:$I$204,8,FALSE)</f>
        <v>1.4 to 2.24</v>
      </c>
      <c r="G41" s="23" t="str">
        <f>HYPERLINK(VLOOKUP(C41,[1]Lookup!$A$1:$I$204,7,0),(VLOOKUP(C41,[1]Lookup!$A$1:$H$204,6,0)))</f>
        <v xml:space="preserve">EH416 PDF </v>
      </c>
      <c r="H41" s="19" t="s">
        <v>134</v>
      </c>
      <c r="I41" s="20" t="s">
        <v>125</v>
      </c>
      <c r="J41" s="24">
        <v>1569</v>
      </c>
      <c r="K41" s="22" t="s">
        <v>135</v>
      </c>
      <c r="L41" s="12">
        <f>VLOOKUP(C41,[1]Lookup!$A$1:$I$204,3,FALSE)</f>
        <v>12.15</v>
      </c>
      <c r="M41" s="12" t="str">
        <f>VLOOKUP(C41,[1]Lookup!$A$1:$I$204,4,FALSE)</f>
        <v>15.5" x 6.0" x 11.0"</v>
      </c>
    </row>
    <row r="42" spans="1:13" s="11" customFormat="1" ht="129.6">
      <c r="A42" s="12" t="str">
        <f>VLOOKUP(C42,[1]Lookup!$A$1:$G$210,2,FALSE)</f>
        <v>Projector - Short Throw</v>
      </c>
      <c r="B42" s="13" t="str">
        <f>VLOOKUP(C42,[1]Lookup!$A$1:$I$210,9,FALSE)</f>
        <v>Current</v>
      </c>
      <c r="C42" s="25" t="s">
        <v>136</v>
      </c>
      <c r="D42" s="15">
        <v>4200</v>
      </c>
      <c r="E42" s="16" t="s">
        <v>107</v>
      </c>
      <c r="F42" s="17">
        <f>VLOOKUP(C42,[1]Lookup!$A$1:$I$204,8,FALSE)</f>
        <v>0.5</v>
      </c>
      <c r="G42" s="23" t="str">
        <f>HYPERLINK(VLOOKUP(C42,[1]Lookup!$A$1:$I$204,7,0),(VLOOKUP(C42,[1]Lookup!$A$1:$H$204,6,0)))</f>
        <v>EH460ST PDF</v>
      </c>
      <c r="H42" s="19" t="s">
        <v>137</v>
      </c>
      <c r="I42" s="20" t="s">
        <v>125</v>
      </c>
      <c r="J42" s="21">
        <v>2189</v>
      </c>
      <c r="K42" s="22" t="s">
        <v>138</v>
      </c>
      <c r="L42" s="12">
        <f>VLOOKUP(C42,[1]Lookup!$A$1:$I$204,3,FALSE)</f>
        <v>9.6</v>
      </c>
      <c r="M42" s="12" t="str">
        <f>VLOOKUP(C42,[1]Lookup!$A$1:$I$204,4,FALSE)</f>
        <v>15.5 x 13.25 x 6.75</v>
      </c>
    </row>
    <row r="43" spans="1:13" s="11" customFormat="1" ht="144">
      <c r="A43" s="12" t="str">
        <f>VLOOKUP(C43,[1]Lookup!$A$1:$G$210,2,FALSE)</f>
        <v>Projector - Data</v>
      </c>
      <c r="B43" s="13" t="str">
        <f>VLOOKUP(C43,[1]Lookup!$A$1:$I$210,9,FALSE)</f>
        <v>Current</v>
      </c>
      <c r="C43" s="25" t="s">
        <v>139</v>
      </c>
      <c r="D43" s="15">
        <v>4800</v>
      </c>
      <c r="E43" s="16" t="s">
        <v>107</v>
      </c>
      <c r="F43" s="17" t="str">
        <f>VLOOKUP(C43,[1]Lookup!$A$1:$I$204,8,FALSE)</f>
        <v>1.39 to 2.09</v>
      </c>
      <c r="G43" s="23" t="str">
        <f>HYPERLINK(VLOOKUP(C43,[1]Lookup!$A$1:$I$204,7,0),(VLOOKUP(C43,[1]Lookup!$A$1:$H$204,6,0)))</f>
        <v>EH465 PDF</v>
      </c>
      <c r="H43" s="19" t="s">
        <v>140</v>
      </c>
      <c r="I43" s="20" t="s">
        <v>125</v>
      </c>
      <c r="J43" s="21">
        <v>2009</v>
      </c>
      <c r="K43" s="22" t="s">
        <v>126</v>
      </c>
      <c r="L43" s="12">
        <f>VLOOKUP(C43,[1]Lookup!$A$1:$I$204,3,FALSE)</f>
        <v>9.6</v>
      </c>
      <c r="M43" s="12" t="str">
        <f>VLOOKUP(C43,[1]Lookup!$A$1:$I$204,4,FALSE)</f>
        <v>15.5 x 13.25 x 6.75</v>
      </c>
    </row>
    <row r="44" spans="1:13" s="11" customFormat="1" ht="86.4">
      <c r="A44" s="12" t="str">
        <f>VLOOKUP(C44,[1]Lookup!$A$1:$G$210,2,FALSE)</f>
        <v>Projector - ProScene</v>
      </c>
      <c r="B44" s="13" t="str">
        <f>VLOOKUP(C44,[1]Lookup!$A$1:$I$210,9,FALSE)</f>
        <v>Current</v>
      </c>
      <c r="C44" s="25" t="s">
        <v>141</v>
      </c>
      <c r="D44" s="15">
        <v>5200</v>
      </c>
      <c r="E44" s="16" t="s">
        <v>107</v>
      </c>
      <c r="F44" s="17" t="str">
        <f>VLOOKUP(C44,[1]Lookup!$A$1:$I$204,8,FALSE)</f>
        <v>5 Optional lenses</v>
      </c>
      <c r="G44" s="23" t="str">
        <f>HYPERLINK(VLOOKUP(C44,[1]Lookup!$A$1:$I$204,7,0),(VLOOKUP(C44,[1]Lookup!$A$1:$H$204,6,0)))</f>
        <v>EH503E PDF</v>
      </c>
      <c r="H44" s="19" t="s">
        <v>142</v>
      </c>
      <c r="I44" s="20" t="s">
        <v>113</v>
      </c>
      <c r="J44" s="24">
        <v>4899</v>
      </c>
      <c r="K44" s="22" t="s">
        <v>143</v>
      </c>
      <c r="L44" s="12">
        <f>VLOOKUP(C44,[1]Lookup!$A$1:$I$204,3,FALSE)</f>
        <v>18.600000000000001</v>
      </c>
      <c r="M44" s="12" t="str">
        <f>VLOOKUP(C44,[1]Lookup!$A$1:$I$204,4,FALSE)</f>
        <v>16.9” x 7.1” x 13.4”</v>
      </c>
    </row>
    <row r="45" spans="1:13" s="11" customFormat="1" ht="100.8">
      <c r="A45" s="12" t="str">
        <f>VLOOKUP(C45,[1]Lookup!$A$1:$G$210,2,FALSE)</f>
        <v>Projector - ProScene</v>
      </c>
      <c r="B45" s="13" t="str">
        <f>VLOOKUP(C45,[1]Lookup!$A$1:$I$210,9,FALSE)</f>
        <v>Current</v>
      </c>
      <c r="C45" s="25" t="s">
        <v>144</v>
      </c>
      <c r="D45" s="15">
        <v>5000</v>
      </c>
      <c r="E45" s="16" t="s">
        <v>145</v>
      </c>
      <c r="F45" s="17" t="str">
        <f>VLOOKUP(C45,[1]Lookup!$A$1:$I$204,8,FALSE)</f>
        <v>5 Optional lenses</v>
      </c>
      <c r="G45" s="23" t="str">
        <f>HYPERLINK(VLOOKUP(C45,[1]Lookup!$A$1:$I$204,7,0),(VLOOKUP(C45,[1]Lookup!$A$1:$H$204,6,0)))</f>
        <v>EH505E PDF</v>
      </c>
      <c r="H45" s="19" t="s">
        <v>146</v>
      </c>
      <c r="I45" s="20" t="s">
        <v>113</v>
      </c>
      <c r="J45" s="24">
        <v>5249</v>
      </c>
      <c r="K45" s="22" t="s">
        <v>143</v>
      </c>
      <c r="L45" s="12">
        <f>VLOOKUP(C45,[1]Lookup!$A$1:$I$204,3,FALSE)</f>
        <v>18.600000000000001</v>
      </c>
      <c r="M45" s="12" t="str">
        <f>VLOOKUP(C45,[1]Lookup!$A$1:$I$204,4,FALSE)</f>
        <v>16.9” x 7.1” x 13.4”</v>
      </c>
    </row>
    <row r="46" spans="1:13" s="11" customFormat="1" ht="173.4" thickBot="1">
      <c r="A46" s="12" t="str">
        <f>VLOOKUP(C46,[1]Lookup!$A$1:$G$210,2,FALSE)</f>
        <v>Projector - Data</v>
      </c>
      <c r="B46" s="13" t="str">
        <f>VLOOKUP(C46,[1]Lookup!$A$1:$I$210,9,FALSE)</f>
        <v>Current</v>
      </c>
      <c r="C46" s="31" t="s">
        <v>147</v>
      </c>
      <c r="D46" s="32">
        <v>5000</v>
      </c>
      <c r="E46" s="33" t="s">
        <v>107</v>
      </c>
      <c r="F46" s="17" t="str">
        <f>VLOOKUP(C46,[1]Lookup!$A$1:$I$204,8,FALSE)</f>
        <v>1.41 – 2.24</v>
      </c>
      <c r="G46" s="23" t="str">
        <f>HYPERLINK(VLOOKUP(C46,[1]Lookup!$A$1:$I$204,7,0),(VLOOKUP(C46,[1]Lookup!$A$1:$H$204,6,0)))</f>
        <v>EH512P PDF</v>
      </c>
      <c r="H46" s="34" t="s">
        <v>148</v>
      </c>
      <c r="I46" s="35" t="s">
        <v>125</v>
      </c>
      <c r="J46" s="36">
        <v>2799</v>
      </c>
      <c r="K46" s="37" t="s">
        <v>149</v>
      </c>
      <c r="L46" s="12">
        <f>VLOOKUP(C46,[1]Lookup!$A$1:$I$204,3,FALSE)</f>
        <v>15.5</v>
      </c>
      <c r="M46" s="12" t="str">
        <f>VLOOKUP(C46,[1]Lookup!$A$1:$I$204,4,FALSE)</f>
        <v>19.5 x 15.5 x 7.2</v>
      </c>
    </row>
    <row r="47" spans="1:13" s="38" customFormat="1" ht="86.4">
      <c r="A47" s="12" t="str">
        <f>VLOOKUP(C47,[1]Lookup!$A$1:$G$210,2,FALSE)</f>
        <v>Projector - Data</v>
      </c>
      <c r="B47" s="13" t="str">
        <f>VLOOKUP(C47,[1]Lookup!$A$1:$I$210,9,FALSE)</f>
        <v>Limited Avail</v>
      </c>
      <c r="C47" s="25" t="s">
        <v>150</v>
      </c>
      <c r="D47" s="15">
        <v>5500</v>
      </c>
      <c r="E47" s="16" t="s">
        <v>107</v>
      </c>
      <c r="F47" s="17" t="str">
        <f>VLOOKUP(C47,[1]Lookup!$A$1:$I$204,8,FALSE)</f>
        <v>1.26 to 2.16</v>
      </c>
      <c r="G47" s="23" t="str">
        <f>HYPERLINK(VLOOKUP(C47,[1]Lookup!$A$1:$I$204,7,0),(VLOOKUP(C47,[1]Lookup!$A$1:$H$204,6,0)))</f>
        <v>EH515 PDF</v>
      </c>
      <c r="H47" s="19" t="s">
        <v>151</v>
      </c>
      <c r="I47" s="20" t="s">
        <v>113</v>
      </c>
      <c r="J47" s="24">
        <v>2849</v>
      </c>
      <c r="K47" s="22" t="s">
        <v>152</v>
      </c>
      <c r="L47" s="12">
        <f>VLOOKUP(C47,[1]Lookup!$A$1:$I$204,3,FALSE)</f>
        <v>19.399999999999999</v>
      </c>
      <c r="M47" s="12" t="str">
        <f>VLOOKUP(C47,[1]Lookup!$A$1:$I$204,4,FALSE)</f>
        <v>18.5” x 19.29” x 9.05”</v>
      </c>
    </row>
    <row r="48" spans="1:13" s="11" customFormat="1" ht="86.4">
      <c r="A48" s="12" t="str">
        <f>VLOOKUP(C48,[1]Lookup!$A$1:$G$210,2,FALSE)</f>
        <v>Projector - Data</v>
      </c>
      <c r="B48" s="13" t="str">
        <f>VLOOKUP(C48,[1]Lookup!$A$1:$I$210,9,FALSE)</f>
        <v>Limited Avail</v>
      </c>
      <c r="C48" s="25" t="s">
        <v>153</v>
      </c>
      <c r="D48" s="15">
        <v>5500</v>
      </c>
      <c r="E48" s="16" t="s">
        <v>107</v>
      </c>
      <c r="F48" s="17" t="str">
        <f>VLOOKUP(C48,[1]Lookup!$A$1:$I$204,8,FALSE)</f>
        <v>1.26 to 2.16</v>
      </c>
      <c r="G48" s="23" t="str">
        <f>HYPERLINK(VLOOKUP(C48,[1]Lookup!$A$1:$I$204,7,0),(VLOOKUP(C48,[1]Lookup!$A$1:$H$204,6,0)))</f>
        <v>EH515T PDF</v>
      </c>
      <c r="H48" s="19" t="s">
        <v>154</v>
      </c>
      <c r="I48" s="20" t="s">
        <v>113</v>
      </c>
      <c r="J48" s="24">
        <v>3149</v>
      </c>
      <c r="K48" s="22" t="s">
        <v>152</v>
      </c>
      <c r="L48" s="12">
        <f>VLOOKUP(C48,[1]Lookup!$A$1:$I$204,3,FALSE)</f>
        <v>19.399999999999999</v>
      </c>
      <c r="M48" s="12" t="str">
        <f>VLOOKUP(C48,[1]Lookup!$A$1:$I$204,4,FALSE)</f>
        <v>18.5” x 19.29” x 9.05”</v>
      </c>
    </row>
    <row r="49" spans="1:13" s="11" customFormat="1" ht="86.4">
      <c r="A49" s="12" t="str">
        <f>VLOOKUP(C49,[1]Lookup!$A$1:$G$210,2,FALSE)</f>
        <v>Projector - Data</v>
      </c>
      <c r="B49" s="13" t="str">
        <f>VLOOKUP(C49,[1]Lookup!$A$1:$I$210,9,FALSE)</f>
        <v>No New Orders</v>
      </c>
      <c r="C49" s="25" t="s">
        <v>155</v>
      </c>
      <c r="D49" s="15">
        <v>5000</v>
      </c>
      <c r="E49" s="16" t="s">
        <v>107</v>
      </c>
      <c r="F49" s="17">
        <f>VLOOKUP(C49,[1]Lookup!$A$1:$I$204,8,FALSE)</f>
        <v>0.79</v>
      </c>
      <c r="G49" s="23" t="str">
        <f>HYPERLINK(VLOOKUP(C49,[1]Lookup!$A$1:$I$204,7,0),(VLOOKUP(C49,[1]Lookup!$A$1:$H$204,6,0)))</f>
        <v>EH515TST PDF</v>
      </c>
      <c r="H49" s="19" t="s">
        <v>156</v>
      </c>
      <c r="I49" s="20" t="s">
        <v>113</v>
      </c>
      <c r="J49" s="24">
        <v>4549</v>
      </c>
      <c r="K49" s="22" t="s">
        <v>157</v>
      </c>
      <c r="L49" s="12">
        <f>VLOOKUP(C49,[1]Lookup!$A$1:$I$204,3,FALSE)</f>
        <v>18.2</v>
      </c>
      <c r="M49" s="12" t="str">
        <f>VLOOKUP(C49,[1]Lookup!$A$1:$I$204,4,FALSE)</f>
        <v>19.25 x 18.75 x 8.5</v>
      </c>
    </row>
    <row r="50" spans="1:13" s="11" customFormat="1" ht="100.8">
      <c r="A50" s="12" t="str">
        <f>VLOOKUP(C50,[1]Lookup!$A$1:$G$210,2,FALSE)</f>
        <v>Projector - Data</v>
      </c>
      <c r="B50" s="13" t="str">
        <f>VLOOKUP(C50,[1]Lookup!$A$1:$I$210,9,FALSE)</f>
        <v>Limited Avail</v>
      </c>
      <c r="C50" s="25" t="s">
        <v>158</v>
      </c>
      <c r="D50" s="15">
        <v>6200</v>
      </c>
      <c r="E50" s="16" t="s">
        <v>107</v>
      </c>
      <c r="F50" s="17" t="str">
        <f>VLOOKUP(C50,[1]Lookup!$A$1:$I$204,8,FALSE)</f>
        <v>1.2 to 2.16</v>
      </c>
      <c r="G50" s="23" t="str">
        <f>HYPERLINK(VLOOKUP(C50,[1]Lookup!$A$1:$I$204,7,0),(VLOOKUP(C50,[1]Lookup!$A$1:$H$204,6,0)))</f>
        <v>EH615T PDF</v>
      </c>
      <c r="H50" s="19" t="s">
        <v>159</v>
      </c>
      <c r="I50" s="20" t="s">
        <v>113</v>
      </c>
      <c r="J50" s="24">
        <v>3759</v>
      </c>
      <c r="K50" s="22" t="s">
        <v>157</v>
      </c>
      <c r="L50" s="12">
        <f>VLOOKUP(C50,[1]Lookup!$A$1:$I$204,3,FALSE)</f>
        <v>19.600000000000001</v>
      </c>
      <c r="M50" s="12" t="str">
        <f>VLOOKUP(C50,[1]Lookup!$A$1:$I$204,4,FALSE)</f>
        <v>18.5” x 19.29” x 9.05”</v>
      </c>
    </row>
    <row r="51" spans="1:13" s="11" customFormat="1" ht="72">
      <c r="A51" s="12" t="str">
        <f>VLOOKUP(C51,[1]Lookup!$A$1:$G$210,2,FALSE)</f>
        <v>HDBaseT Accessory</v>
      </c>
      <c r="B51" s="13" t="str">
        <f>VLOOKUP(C51,[1]Lookup!$A$1:$I$210,9,FALSE)</f>
        <v>Current</v>
      </c>
      <c r="C51" s="25" t="s">
        <v>160</v>
      </c>
      <c r="D51" s="15" t="s">
        <v>26</v>
      </c>
      <c r="E51" s="16" t="s">
        <v>26</v>
      </c>
      <c r="F51" s="17" t="e">
        <f>VLOOKUP(C51,[1]Lookup!$A$1:$I$204,8,FALSE)</f>
        <v>#N/A</v>
      </c>
      <c r="G51" s="23" t="str">
        <f>HYPERLINK(VLOOKUP(C51,[1]Lookup!$A$1:$I$204,7,0),(VLOOKUP(C51,[1]Lookup!$A$1:$H$204,6,0)))</f>
        <v>EVBMN PDF</v>
      </c>
      <c r="H51" s="19" t="s">
        <v>161</v>
      </c>
      <c r="I51" s="20" t="s">
        <v>23</v>
      </c>
      <c r="J51" s="24">
        <v>609</v>
      </c>
      <c r="K51" s="29" t="s">
        <v>162</v>
      </c>
      <c r="L51" s="12">
        <f>VLOOKUP(C51,[1]Lookup!$A$1:$I$204,3,FALSE)</f>
        <v>3.2</v>
      </c>
      <c r="M51" s="12" t="str">
        <f>VLOOKUP(C51,[1]Lookup!$A$1:$I$204,4,FALSE)</f>
        <v>5.5″ x 1.5″ x 3.4″</v>
      </c>
    </row>
    <row r="52" spans="1:13" s="11" customFormat="1" ht="72">
      <c r="A52" s="12" t="str">
        <f>VLOOKUP(C52,[1]Lookup!$A$1:$G$210,2,FALSE)</f>
        <v>LED Display</v>
      </c>
      <c r="B52" s="13" t="str">
        <f>VLOOKUP(C52,[1]Lookup!$A$1:$I$210,9,FALSE)</f>
        <v>Custom Order</v>
      </c>
      <c r="C52" s="25" t="s">
        <v>163</v>
      </c>
      <c r="D52" s="15"/>
      <c r="E52" s="16"/>
      <c r="F52" s="17"/>
      <c r="G52" s="26" t="str">
        <f>HYPERLINK(VLOOKUP(C52,[1]Lookup!$A$1:$I$204,7,0),(VLOOKUP(C52,[1]Lookup!$A$1:$H$204,6,0)))</f>
        <v>FHDQ130 PDF</v>
      </c>
      <c r="H52" s="39" t="s">
        <v>164</v>
      </c>
      <c r="I52" s="40" t="s">
        <v>165</v>
      </c>
      <c r="J52" s="24">
        <v>149999</v>
      </c>
      <c r="K52" s="22" t="s">
        <v>166</v>
      </c>
      <c r="L52" s="12">
        <f>VLOOKUP(C52,[1]Lookup!$A$1:$I$204,3,FALSE)</f>
        <v>276</v>
      </c>
      <c r="M52" s="12" t="str">
        <f>VLOOKUP(C52,[1]Lookup!$A$1:$I$204,4,FALSE)</f>
        <v>114" x 65.3" x 2.8"</v>
      </c>
    </row>
    <row r="53" spans="1:13" s="11" customFormat="1" ht="101.4" thickBot="1">
      <c r="A53" s="12" t="str">
        <f>VLOOKUP(C53,[1]Lookup!$A$1:$G$210,2,FALSE)</f>
        <v>Video Processor</v>
      </c>
      <c r="B53" s="13" t="str">
        <f>VLOOKUP(C53,[1]Lookup!$A$1:$I$210,9,FALSE)</f>
        <v>Current</v>
      </c>
      <c r="C53" s="31" t="s">
        <v>167</v>
      </c>
      <c r="D53" s="32" t="s">
        <v>26</v>
      </c>
      <c r="E53" s="33" t="s">
        <v>26</v>
      </c>
      <c r="F53" s="17" t="e">
        <f>VLOOKUP(C53,[1]Lookup!$A$1:$I$204,8,FALSE)</f>
        <v>#N/A</v>
      </c>
      <c r="G53" s="23" t="str">
        <f>HYPERLINK(VLOOKUP(C53,[1]Lookup!$A$1:$I$204,7,0),(VLOOKUP(C53,[1]Lookup!$A$1:$H$204,6,0)))</f>
        <v>GB200+ PDF</v>
      </c>
      <c r="H53" s="34" t="s">
        <v>168</v>
      </c>
      <c r="I53" s="35" t="s">
        <v>28</v>
      </c>
      <c r="J53" s="41">
        <v>4699</v>
      </c>
      <c r="K53" s="42" t="s">
        <v>29</v>
      </c>
      <c r="L53" s="12">
        <f>VLOOKUP(C53,[1]Lookup!$A$1:$I$204,3,FALSE)</f>
        <v>4.2</v>
      </c>
      <c r="M53" s="12" t="str">
        <f>VLOOKUP(C53,[1]Lookup!$A$1:$I$204,4,FALSE)</f>
        <v>17″ x 1.7″ x 7.8″</v>
      </c>
    </row>
    <row r="54" spans="1:13" ht="86.4">
      <c r="A54" s="12" t="str">
        <f>VLOOKUP(C54,[1]Lookup!$A$1:$G$210,2,FALSE)</f>
        <v>Projector - Home Theater</v>
      </c>
      <c r="B54" s="13" t="str">
        <f>VLOOKUP(C54,[1]Lookup!$A$1:$I$210,9,FALSE)</f>
        <v>No New Orders</v>
      </c>
      <c r="C54" s="25" t="s">
        <v>169</v>
      </c>
      <c r="D54" s="15">
        <v>3000</v>
      </c>
      <c r="E54" s="16" t="s">
        <v>107</v>
      </c>
      <c r="F54" s="17">
        <f>VLOOKUP(C54,[1]Lookup!$A$1:$I$204,8,FALSE)</f>
        <v>0.49</v>
      </c>
      <c r="G54" s="23" t="str">
        <f>HYPERLINK(VLOOKUP(C54,[1]Lookup!$A$1:$I$204,7,0),(VLOOKUP(C54,[1]Lookup!$A$1:$H$204,6,0)))</f>
        <v>GT1080DARBEE PDF</v>
      </c>
      <c r="H54" s="19" t="s">
        <v>170</v>
      </c>
      <c r="I54" s="20" t="s">
        <v>109</v>
      </c>
      <c r="J54" s="24">
        <v>1299</v>
      </c>
      <c r="K54" s="43" t="s">
        <v>171</v>
      </c>
      <c r="L54" s="12">
        <f>VLOOKUP(C54,[1]Lookup!$A$1:$I$204,3,FALSE)</f>
        <v>7</v>
      </c>
      <c r="M54" s="12" t="str">
        <f>VLOOKUP(C54,[1]Lookup!$A$1:$I$204,4,FALSE)</f>
        <v>15.6" x 10.9" x 6.1"</v>
      </c>
    </row>
    <row r="55" spans="1:13" ht="86.4">
      <c r="A55" s="12" t="str">
        <f>VLOOKUP(C55,[1]Lookup!$A$1:$G$210,2,FALSE)</f>
        <v>Projector - Home Theater</v>
      </c>
      <c r="B55" s="13" t="str">
        <f>VLOOKUP(C55,[1]Lookup!$A$1:$I$210,9,FALSE)</f>
        <v>Current</v>
      </c>
      <c r="C55" s="25" t="s">
        <v>172</v>
      </c>
      <c r="D55" s="15">
        <v>3800</v>
      </c>
      <c r="E55" s="16" t="s">
        <v>107</v>
      </c>
      <c r="F55" s="17">
        <f>VLOOKUP(C55,[1]Lookup!$A$1:$I$204,8,FALSE)</f>
        <v>0.5</v>
      </c>
      <c r="G55" s="23" t="str">
        <f>HYPERLINK(VLOOKUP(C55,[1]Lookup!$A$1:$I$204,7,0),(VLOOKUP(C55,[1]Lookup!$A$1:$H$204,6,0)))</f>
        <v>GT1080HDR.PDF</v>
      </c>
      <c r="H55" s="19" t="s">
        <v>173</v>
      </c>
      <c r="I55" s="20" t="s">
        <v>109</v>
      </c>
      <c r="J55" s="24">
        <v>1399</v>
      </c>
      <c r="K55" s="43">
        <v>0</v>
      </c>
      <c r="L55" s="12">
        <f>VLOOKUP(C55,[1]Lookup!$A$1:$I$204,3,FALSE)</f>
        <v>9.5</v>
      </c>
      <c r="M55" s="12" t="str">
        <f>VLOOKUP(C55,[1]Lookup!$A$1:$I$204,4,FALSE)</f>
        <v>15.5 x 13.25 x 6.76</v>
      </c>
    </row>
    <row r="56" spans="1:13" ht="72">
      <c r="A56" s="12" t="str">
        <f>VLOOKUP(C56,[1]Lookup!$A$1:$G$210,2,FALSE)</f>
        <v>Projector - Home Theater</v>
      </c>
      <c r="B56" s="13" t="str">
        <f>VLOOKUP(C56,[1]Lookup!$A$1:$I$210,9,FALSE)</f>
        <v>Current</v>
      </c>
      <c r="C56" s="25" t="s">
        <v>174</v>
      </c>
      <c r="D56" s="15">
        <v>3600</v>
      </c>
      <c r="E56" s="16" t="s">
        <v>107</v>
      </c>
      <c r="F56" s="17">
        <f>VLOOKUP(C56,[1]Lookup!$A$1:$I$204,8,FALSE)</f>
        <v>0.25</v>
      </c>
      <c r="G56" s="23" t="str">
        <f>HYPERLINK(VLOOKUP(C56,[1]Lookup!$A$1:$I$204,7,0),(VLOOKUP(C56,[1]Lookup!$A$1:$H$204,6,0)))</f>
        <v>GT5600 PDF</v>
      </c>
      <c r="H56" s="19" t="s">
        <v>175</v>
      </c>
      <c r="I56" s="20" t="s">
        <v>109</v>
      </c>
      <c r="J56" s="21">
        <v>2189</v>
      </c>
      <c r="K56" s="45" t="s">
        <v>110</v>
      </c>
      <c r="L56" s="12">
        <f>VLOOKUP(C56,[1]Lookup!$A$1:$I$204,3,FALSE)</f>
        <v>13</v>
      </c>
      <c r="M56" s="12" t="str">
        <f>VLOOKUP(C56,[1]Lookup!$A$1:$I$204,4,FALSE)</f>
        <v>19” x 18” x 8.75”</v>
      </c>
    </row>
    <row r="57" spans="1:13" ht="72">
      <c r="A57" s="12" t="str">
        <f>VLOOKUP(C57,[1]Lookup!$A$1:$G$210,2,FALSE)</f>
        <v>Projector - Home Theater</v>
      </c>
      <c r="B57" s="13" t="str">
        <f>VLOOKUP(C57,[1]Lookup!$A$1:$I$210,9,FALSE)</f>
        <v>Current</v>
      </c>
      <c r="C57" s="25" t="s">
        <v>176</v>
      </c>
      <c r="D57" s="15">
        <v>3000</v>
      </c>
      <c r="E57" s="16" t="s">
        <v>107</v>
      </c>
      <c r="F57" s="17" t="str">
        <f>VLOOKUP(C57,[1]Lookup!$A$1:$I$204,8,FALSE)</f>
        <v>1.47 to 1.62</v>
      </c>
      <c r="G57" s="23" t="str">
        <f>HYPERLINK(VLOOKUP(C57,[1]Lookup!$A$1:$I$204,7,0),(VLOOKUP(C57,[1]Lookup!$A$1:$H$204,6,0)))</f>
        <v>HD143X PDF</v>
      </c>
      <c r="H57" s="19" t="s">
        <v>177</v>
      </c>
      <c r="I57" s="20" t="s">
        <v>109</v>
      </c>
      <c r="J57" s="24">
        <v>789</v>
      </c>
      <c r="K57" s="43">
        <v>0</v>
      </c>
      <c r="L57" s="12">
        <f>VLOOKUP(C57,[1]Lookup!$A$1:$I$204,3,FALSE)</f>
        <v>9</v>
      </c>
      <c r="M57" s="12" t="str">
        <f>VLOOKUP(C57,[1]Lookup!$A$1:$I$204,4,FALSE)</f>
        <v>15.6" x 10.9" x 6.1</v>
      </c>
    </row>
    <row r="58" spans="1:13" ht="57.6">
      <c r="A58" s="12" t="str">
        <f>VLOOKUP(C58,[1]Lookup!$A$1:$G$210,2,FALSE)</f>
        <v>Projector - Home Theater</v>
      </c>
      <c r="B58" s="13" t="str">
        <f>VLOOKUP(C58,[1]Lookup!$A$1:$I$210,9,FALSE)</f>
        <v>Limited Avail</v>
      </c>
      <c r="C58" s="25" t="s">
        <v>178</v>
      </c>
      <c r="D58" s="15">
        <v>3300</v>
      </c>
      <c r="E58" s="16" t="s">
        <v>107</v>
      </c>
      <c r="F58" s="17" t="str">
        <f>VLOOKUP(C58,[1]Lookup!$A$1:$I$204,8,FALSE)</f>
        <v>1.47 ~ 1.62</v>
      </c>
      <c r="G58" s="23" t="str">
        <f>HYPERLINK(VLOOKUP(C58,[1]Lookup!$A$1:$I$204,7,0),(VLOOKUP(C58,[1]Lookup!$A$1:$H$204,6,0)))</f>
        <v>HD243X.PDF</v>
      </c>
      <c r="H58" s="19" t="s">
        <v>179</v>
      </c>
      <c r="I58" s="20" t="s">
        <v>109</v>
      </c>
      <c r="J58" s="24">
        <v>869</v>
      </c>
      <c r="K58" s="45" t="s">
        <v>180</v>
      </c>
      <c r="L58" s="12">
        <f>VLOOKUP(C58,[1]Lookup!$A$1:$I$204,3,FALSE)</f>
        <v>9</v>
      </c>
      <c r="M58" s="12" t="str">
        <f>VLOOKUP(C58,[1]Lookup!$A$1:$I$204,4,FALSE)</f>
        <v>15.6" x 10.9" x 6.2</v>
      </c>
    </row>
    <row r="59" spans="1:13" ht="86.4">
      <c r="A59" s="12" t="str">
        <f>VLOOKUP(C59,[1]Lookup!$A$1:$G$210,2,FALSE)</f>
        <v>Projector - Home Theater</v>
      </c>
      <c r="B59" s="13" t="str">
        <f>VLOOKUP(C59,[1]Lookup!$A$1:$I$210,9,FALSE)</f>
        <v>Current</v>
      </c>
      <c r="C59" s="25" t="s">
        <v>181</v>
      </c>
      <c r="D59" s="15">
        <v>3400</v>
      </c>
      <c r="E59" s="16" t="s">
        <v>107</v>
      </c>
      <c r="F59" s="17" t="str">
        <f>VLOOKUP(C59,[1]Lookup!$A$1:$I$204,8,FALSE)</f>
        <v>1.47 to 1.62</v>
      </c>
      <c r="G59" s="23" t="str">
        <f>HYPERLINK(VLOOKUP(C59,[1]Lookup!$A$1:$I$204,7,0),(VLOOKUP(C59,[1]Lookup!$A$1:$H$204,6,0)))</f>
        <v>HD27E PDF</v>
      </c>
      <c r="H59" s="19" t="s">
        <v>182</v>
      </c>
      <c r="I59" s="20" t="s">
        <v>109</v>
      </c>
      <c r="J59" s="24">
        <v>959</v>
      </c>
      <c r="K59" s="43">
        <v>0</v>
      </c>
      <c r="L59" s="12">
        <f>VLOOKUP(C59,[1]Lookup!$A$1:$I$204,3,FALSE)</f>
        <v>9</v>
      </c>
      <c r="M59" s="12" t="str">
        <f>VLOOKUP(C59,[1]Lookup!$A$1:$I$204,4,FALSE)</f>
        <v>15.6" x 10.9" x 6.1</v>
      </c>
    </row>
    <row r="60" spans="1:13" ht="100.8">
      <c r="A60" s="12" t="str">
        <f>VLOOKUP(C60,[1]Lookup!$A$1:$G$210,2,FALSE)</f>
        <v>Projector - Home Theater</v>
      </c>
      <c r="B60" s="13" t="str">
        <f>VLOOKUP(C60,[1]Lookup!$A$1:$I$210,9,FALSE)</f>
        <v>Current</v>
      </c>
      <c r="C60" s="25" t="s">
        <v>183</v>
      </c>
      <c r="D60" s="15">
        <v>3400</v>
      </c>
      <c r="E60" s="16" t="s">
        <v>107</v>
      </c>
      <c r="F60" s="17" t="str">
        <f>VLOOKUP(C60,[1]Lookup!$A$1:$I$204,8,FALSE)</f>
        <v>1.48 – 1.62</v>
      </c>
      <c r="G60" s="23" t="str">
        <f>HYPERLINK(VLOOKUP(C60,[1]Lookup!$A$1:$I$204,7,0),(VLOOKUP(C60,[1]Lookup!$A$1:$H$204,6,0)))</f>
        <v>HD27HDR PDF</v>
      </c>
      <c r="H60" s="19" t="s">
        <v>184</v>
      </c>
      <c r="I60" s="20" t="s">
        <v>109</v>
      </c>
      <c r="J60" s="24">
        <v>1139</v>
      </c>
      <c r="K60" s="43">
        <v>0</v>
      </c>
      <c r="L60" s="12">
        <f>VLOOKUP(C60,[1]Lookup!$A$1:$I$204,3,FALSE)</f>
        <v>9</v>
      </c>
      <c r="M60" s="12" t="str">
        <f>VLOOKUP(C60,[1]Lookup!$A$1:$I$204,4,FALSE)</f>
        <v>15.6" x 10.9" x 6.1</v>
      </c>
    </row>
    <row r="61" spans="1:13" ht="86.4">
      <c r="A61" s="12" t="str">
        <f>VLOOKUP(C61,[1]Lookup!$A$1:$G$210,2,FALSE)</f>
        <v>Projector - Home Theater</v>
      </c>
      <c r="B61" s="13" t="str">
        <f>VLOOKUP(C61,[1]Lookup!$A$1:$I$210,9,FALSE)</f>
        <v>No New Orders</v>
      </c>
      <c r="C61" s="25" t="s">
        <v>185</v>
      </c>
      <c r="D61" s="15">
        <v>3500</v>
      </c>
      <c r="E61" s="16" t="s">
        <v>107</v>
      </c>
      <c r="F61" s="17" t="str">
        <f>VLOOKUP(C61,[1]Lookup!$A$1:$I$204,8,FALSE)</f>
        <v>1.4 to 2.24</v>
      </c>
      <c r="G61" s="23" t="str">
        <f>HYPERLINK(VLOOKUP(C61,[1]Lookup!$A$1:$I$204,7,0),(VLOOKUP(C61,[1]Lookup!$A$1:$H$204,6,0)))</f>
        <v>HD39DARBEE PDF</v>
      </c>
      <c r="H61" s="19" t="s">
        <v>186</v>
      </c>
      <c r="I61" s="20" t="s">
        <v>109</v>
      </c>
      <c r="J61" s="24">
        <v>1599</v>
      </c>
      <c r="K61" s="43" t="s">
        <v>171</v>
      </c>
      <c r="L61" s="12" t="str">
        <f>VLOOKUP(C61,[1]Lookup!$A$1:$I$204,3,FALSE)</f>
        <v>   9.7</v>
      </c>
      <c r="M61" s="12" t="str">
        <f>VLOOKUP(C61,[1]Lookup!$A$1:$I$204,4,FALSE)</f>
        <v>15.5" x 6.0" x 11.0"</v>
      </c>
    </row>
    <row r="62" spans="1:13" ht="72">
      <c r="A62" s="12" t="str">
        <f>VLOOKUP(C62,[1]Lookup!$A$1:$G$210,2,FALSE)</f>
        <v>Projector - Home Theater</v>
      </c>
      <c r="B62" s="13" t="str">
        <f>VLOOKUP(C62,[1]Lookup!$A$1:$I$210,9,FALSE)</f>
        <v>Current</v>
      </c>
      <c r="C62" s="25" t="s">
        <v>187</v>
      </c>
      <c r="D62" s="15">
        <v>4000</v>
      </c>
      <c r="E62" s="16" t="s">
        <v>107</v>
      </c>
      <c r="F62" s="17" t="str">
        <f>VLOOKUP(C62,[1]Lookup!$A$1:$I$204,8,FALSE)</f>
        <v>1.12 - 1.47:</v>
      </c>
      <c r="G62" s="23" t="str">
        <f>HYPERLINK(VLOOKUP(C62,[1]Lookup!$A$1:$I$204,7,0),(VLOOKUP(C62,[1]Lookup!$A$1:$H$204,6,0)))</f>
        <v>HD39HDR.PDF</v>
      </c>
      <c r="H62" s="19" t="s">
        <v>188</v>
      </c>
      <c r="I62" s="20" t="s">
        <v>109</v>
      </c>
      <c r="J62" s="24">
        <v>1399</v>
      </c>
      <c r="K62" s="43">
        <v>0</v>
      </c>
      <c r="L62" s="12">
        <f>VLOOKUP(C62,[1]Lookup!$A$1:$I$204,3,FALSE)</f>
        <v>9.5</v>
      </c>
      <c r="M62" s="12" t="str">
        <f>VLOOKUP(C62,[1]Lookup!$A$1:$I$204,4,FALSE)</f>
        <v>15.5 x 13.25 x 6.75</v>
      </c>
    </row>
    <row r="63" spans="1:13" ht="72">
      <c r="A63" s="12" t="str">
        <f>VLOOKUP(C63,[1]Lookup!$A$1:$G$210,2,FALSE)</f>
        <v>Wireless Accessory</v>
      </c>
      <c r="B63" s="13" t="str">
        <f>VLOOKUP(C63,[1]Lookup!$A$1:$I$210,9,FALSE)</f>
        <v>Current</v>
      </c>
      <c r="C63" s="14" t="s">
        <v>189</v>
      </c>
      <c r="D63" s="15" t="s">
        <v>26</v>
      </c>
      <c r="E63" s="16" t="s">
        <v>190</v>
      </c>
      <c r="F63" s="17" t="e">
        <f>VLOOKUP(C63,[1]Lookup!$A$1:$I$204,8,FALSE)</f>
        <v>#N/A</v>
      </c>
      <c r="G63" s="23" t="str">
        <f>HYPERLINK(VLOOKUP(C63,[1]Lookup!$A$1:$I$204,7,0),(VLOOKUP(C63,[1]Lookup!$A$1:$H$204,6,0)))</f>
        <v>HDCAST PDF</v>
      </c>
      <c r="H63" s="19" t="s">
        <v>191</v>
      </c>
      <c r="I63" s="20" t="s">
        <v>23</v>
      </c>
      <c r="J63" s="24">
        <v>139</v>
      </c>
      <c r="K63" s="43" t="s">
        <v>192</v>
      </c>
      <c r="L63" s="12">
        <f>VLOOKUP(C63,[1]Lookup!$A$1:$I$204,3,FALSE)</f>
        <v>0.25</v>
      </c>
      <c r="M63" s="12" t="str">
        <f>VLOOKUP(C63,[1]Lookup!$A$1:$I$204,4,FALSE)</f>
        <v>3.25” x 1.25” x 5.25”</v>
      </c>
    </row>
    <row r="64" spans="1:13" ht="100.8">
      <c r="A64" s="12" t="str">
        <f>VLOOKUP(C64,[1]Lookup!$A$1:$G$210,2,FALSE)</f>
        <v>Projector - LED</v>
      </c>
      <c r="B64" s="13" t="str">
        <f>VLOOKUP(C64,[1]Lookup!$A$1:$I$210,9,FALSE)</f>
        <v>Current</v>
      </c>
      <c r="C64" s="25" t="s">
        <v>193</v>
      </c>
      <c r="D64" s="15">
        <v>1300</v>
      </c>
      <c r="E64" s="16" t="s">
        <v>107</v>
      </c>
      <c r="F64" s="17" t="str">
        <f>VLOOKUP(C64,[1]Lookup!$A$1:$I$204,8,FALSE)</f>
        <v>1.2 ±5%</v>
      </c>
      <c r="G64" s="23" t="str">
        <f>HYPERLINK(VLOOKUP(C64,[1]Lookup!$A$1:$I$204,7,0),(VLOOKUP(C64,[1]Lookup!$A$1:$H$204,6,0)))</f>
        <v>LH150 PDF</v>
      </c>
      <c r="H64" s="19" t="s">
        <v>194</v>
      </c>
      <c r="I64" s="20" t="s">
        <v>195</v>
      </c>
      <c r="J64" s="24">
        <v>1569</v>
      </c>
      <c r="K64" s="43">
        <v>0</v>
      </c>
      <c r="L64" s="12">
        <f>VLOOKUP(C64,[1]Lookup!$A$1:$I$204,3,FALSE)</f>
        <v>5.4</v>
      </c>
      <c r="M64" s="12" t="str">
        <f>VLOOKUP(C64,[1]Lookup!$A$1:$I$204,4,FALSE)</f>
        <v>16.5” x 4.5” x 10”</v>
      </c>
    </row>
    <row r="65" spans="1:13" ht="86.4">
      <c r="A65" s="12" t="str">
        <f>VLOOKUP(C65,[1]Lookup!$A$1:$G$210,2,FALSE)</f>
        <v>Projector - LED</v>
      </c>
      <c r="B65" s="13" t="str">
        <f>VLOOKUP(C65,[1]Lookup!$A$1:$I$210,9,FALSE)</f>
        <v>No New Orders</v>
      </c>
      <c r="C65" s="25" t="s">
        <v>196</v>
      </c>
      <c r="D65" s="15">
        <v>300</v>
      </c>
      <c r="E65" s="16" t="s">
        <v>197</v>
      </c>
      <c r="F65" s="17" t="str">
        <f>VLOOKUP(C65,[1]Lookup!$A$1:$I$204,8,FALSE)</f>
        <v>1.1 ±5%</v>
      </c>
      <c r="G65" s="23" t="str">
        <f>HYPERLINK(VLOOKUP(C65,[1]Lookup!$A$1:$I$204,7,0),(VLOOKUP(C65,[1]Lookup!$A$1:$H$204,6,0)))</f>
        <v>LV130 PDF</v>
      </c>
      <c r="H65" s="19" t="s">
        <v>198</v>
      </c>
      <c r="I65" s="20" t="s">
        <v>195</v>
      </c>
      <c r="J65" s="24">
        <v>489</v>
      </c>
      <c r="K65" s="43" t="s">
        <v>171</v>
      </c>
      <c r="L65" s="12">
        <f>VLOOKUP(C65,[1]Lookup!$A$1:$I$204,3,FALSE)</f>
        <v>2.7</v>
      </c>
      <c r="M65" s="12" t="str">
        <f>VLOOKUP(C65,[1]Lookup!$A$1:$I$204,4,FALSE)</f>
        <v>11" x 3.7" x 10.7"</v>
      </c>
    </row>
    <row r="66" spans="1:13" ht="100.8">
      <c r="A66" s="12" t="str">
        <f>VLOOKUP(C66,[1]Lookup!$A$1:$G$210,2,FALSE)</f>
        <v>Projector - LED</v>
      </c>
      <c r="B66" s="13" t="str">
        <f>VLOOKUP(C66,[1]Lookup!$A$1:$I$210,9,FALSE)</f>
        <v>Current</v>
      </c>
      <c r="C66" s="25" t="s">
        <v>199</v>
      </c>
      <c r="D66" s="15">
        <v>1000</v>
      </c>
      <c r="E66" s="16" t="s">
        <v>200</v>
      </c>
      <c r="F66" s="17" t="str">
        <f>VLOOKUP(C66,[1]Lookup!$A$1:$I$204,8,FALSE)</f>
        <v>0.8 ±5%</v>
      </c>
      <c r="G66" s="23" t="str">
        <f>HYPERLINK(VLOOKUP(C66,[1]Lookup!$A$1:$I$204,7,0),(VLOOKUP(C66,[1]Lookup!$A$1:$H$204,6,0)))</f>
        <v>ML1050ST+ PDF</v>
      </c>
      <c r="H66" s="19" t="s">
        <v>201</v>
      </c>
      <c r="I66" s="20" t="s">
        <v>195</v>
      </c>
      <c r="J66" s="21">
        <v>1309</v>
      </c>
      <c r="K66" s="45" t="s">
        <v>202</v>
      </c>
      <c r="L66" s="12">
        <f>VLOOKUP(C66,[1]Lookup!$A$1:$I$204,3,FALSE)</f>
        <v>3.2</v>
      </c>
      <c r="M66" s="12" t="str">
        <f>VLOOKUP(C66,[1]Lookup!$A$1:$I$204,4,FALSE)</f>
        <v>11" x 10.7" x 3.7"</v>
      </c>
    </row>
    <row r="67" spans="1:13" ht="72">
      <c r="A67" s="12" t="str">
        <f>VLOOKUP(C67,[1]Lookup!$A$1:$G$210,2,FALSE)</f>
        <v>Projector - LED</v>
      </c>
      <c r="B67" s="13" t="str">
        <f>VLOOKUP(C67,[1]Lookup!$A$1:$I$210,9,FALSE)</f>
        <v>Current</v>
      </c>
      <c r="C67" s="25" t="s">
        <v>203</v>
      </c>
      <c r="D67" s="15">
        <v>700</v>
      </c>
      <c r="E67" s="16" t="s">
        <v>200</v>
      </c>
      <c r="F67" s="17">
        <f>VLOOKUP(C67,[1]Lookup!$A$1:$I$204,8,FALSE)</f>
        <v>1.5</v>
      </c>
      <c r="G67" s="23" t="str">
        <f>HYPERLINK(VLOOKUP(C67,[1]Lookup!$A$1:$I$204,7,0),(VLOOKUP(C67,[1]Lookup!$A$1:$H$204,6,0)))</f>
        <v>ML750 PDF</v>
      </c>
      <c r="H67" s="19" t="s">
        <v>204</v>
      </c>
      <c r="I67" s="20" t="s">
        <v>195</v>
      </c>
      <c r="J67" s="21">
        <v>1009</v>
      </c>
      <c r="K67" s="45" t="s">
        <v>110</v>
      </c>
      <c r="L67" s="12">
        <f>VLOOKUP(C67,[1]Lookup!$A$1:$I$204,3,FALSE)</f>
        <v>3.3</v>
      </c>
      <c r="M67" s="12" t="str">
        <f>VLOOKUP(C67,[1]Lookup!$A$1:$I$204,4,FALSE)</f>
        <v>11" x 3.7" x 10.7"</v>
      </c>
    </row>
    <row r="68" spans="1:13" ht="86.4">
      <c r="A68" s="12" t="str">
        <f>VLOOKUP(C68,[1]Lookup!$A$1:$G$210,2,FALSE)</f>
        <v>Projector - LED</v>
      </c>
      <c r="B68" s="13" t="str">
        <f>VLOOKUP(C68,[1]Lookup!$A$1:$I$210,9,FALSE)</f>
        <v>Current</v>
      </c>
      <c r="C68" s="25" t="s">
        <v>205</v>
      </c>
      <c r="D68" s="15">
        <v>700</v>
      </c>
      <c r="E68" s="16" t="s">
        <v>200</v>
      </c>
      <c r="F68" s="17">
        <f>VLOOKUP(C68,[1]Lookup!$A$1:$I$204,8,FALSE)</f>
        <v>0.8</v>
      </c>
      <c r="G68" s="23" t="str">
        <f>HYPERLINK(VLOOKUP(C68,[1]Lookup!$A$1:$I$204,7,0),(VLOOKUP(C68,[1]Lookup!$A$1:$H$204,6,0)))</f>
        <v>ML750ST PDF</v>
      </c>
      <c r="H68" s="19" t="s">
        <v>206</v>
      </c>
      <c r="I68" s="20" t="s">
        <v>195</v>
      </c>
      <c r="J68" s="21">
        <v>1099</v>
      </c>
      <c r="K68" s="45" t="s">
        <v>110</v>
      </c>
      <c r="L68" s="12">
        <f>VLOOKUP(C68,[1]Lookup!$A$1:$I$204,3,FALSE)</f>
        <v>3.3</v>
      </c>
      <c r="M68" s="12" t="str">
        <f>VLOOKUP(C68,[1]Lookup!$A$1:$I$204,4,FALSE)</f>
        <v>11" x 3.7" x 10.7"</v>
      </c>
    </row>
    <row r="69" spans="1:13" ht="28.8">
      <c r="A69" s="12" t="str">
        <f>VLOOKUP(C69,[1]Lookup!$A$1:$G$210,2,FALSE)</f>
        <v>LED Display</v>
      </c>
      <c r="B69" s="13" t="str">
        <f>VLOOKUP(C69,[1]Lookup!$A$1:$I$210,9,FALSE)</f>
        <v>Custom Order</v>
      </c>
      <c r="C69" s="25" t="s">
        <v>207</v>
      </c>
      <c r="D69" s="15"/>
      <c r="E69" s="16"/>
      <c r="F69" s="17"/>
      <c r="G69" s="26" t="str">
        <f>HYPERLINK(VLOOKUP(C69,[1]Lookup!$A$1:$I$204,7,0),(VLOOKUP(C69,[1]Lookup!$A$1:$H$204,6,0)))</f>
        <v>ODM01MFS.PDF</v>
      </c>
      <c r="H69" s="46" t="s">
        <v>208</v>
      </c>
      <c r="I69" s="20" t="s">
        <v>23</v>
      </c>
      <c r="J69" s="24">
        <v>9999</v>
      </c>
      <c r="K69" s="43" t="s">
        <v>209</v>
      </c>
      <c r="L69" s="12">
        <f>VLOOKUP(C69,[1]Lookup!$A$1:$I$204,3,FALSE)</f>
        <v>157</v>
      </c>
      <c r="M69" s="12" t="str">
        <f>VLOOKUP(C69,[1]Lookup!$A$1:$I$204,4,FALSE)</f>
        <v>91.30" x 70.24"</v>
      </c>
    </row>
    <row r="70" spans="1:13" ht="158.4">
      <c r="A70" s="12" t="str">
        <f>VLOOKUP(C70,[1]Lookup!$A$1:$G$210,2,FALSE)</f>
        <v>IFP - Accessory</v>
      </c>
      <c r="B70" s="13" t="str">
        <f>VLOOKUP(C70,[1]Lookup!$A$1:$I$210,9,FALSE)</f>
        <v>Current</v>
      </c>
      <c r="C70" s="25" t="s">
        <v>210</v>
      </c>
      <c r="D70" s="15"/>
      <c r="E70" s="16"/>
      <c r="F70" s="17"/>
      <c r="G70" s="26" t="str">
        <f>HYPERLINK(VLOOKUP(C70,[1]Lookup!$A$1:$I$204,7,0),(VLOOKUP(C70,[1]Lookup!$A$1:$H$204,6,0)))</f>
        <v>OMPC-I5 PDF</v>
      </c>
      <c r="H70" s="27" t="s">
        <v>211</v>
      </c>
      <c r="I70" s="20" t="s">
        <v>212</v>
      </c>
      <c r="J70" s="24">
        <v>2269</v>
      </c>
      <c r="K70" s="47" t="s">
        <v>213</v>
      </c>
      <c r="L70" s="12">
        <f>VLOOKUP(C70,[1]Lookup!$A$1:$I$204,3,FALSE)</f>
        <v>5.29</v>
      </c>
      <c r="M70" s="12" t="str">
        <f>VLOOKUP(C70,[1]Lookup!$A$1:$I$204,4,FALSE)</f>
        <v>9.69" x 10.45" x 1.27"</v>
      </c>
    </row>
    <row r="71" spans="1:13" ht="144">
      <c r="A71" s="12" t="str">
        <f>VLOOKUP(C71,[1]Lookup!$A$1:$G$210,2,FALSE)</f>
        <v>IFP - Accessory</v>
      </c>
      <c r="B71" s="13" t="str">
        <f>VLOOKUP(C71,[1]Lookup!$A$1:$I$210,9,FALSE)</f>
        <v>Current</v>
      </c>
      <c r="C71" s="25" t="s">
        <v>214</v>
      </c>
      <c r="D71" s="15"/>
      <c r="E71" s="16"/>
      <c r="F71" s="17"/>
      <c r="G71" s="26" t="str">
        <f>HYPERLINK(VLOOKUP(C71,[1]Lookup!$A$1:$I$204,7,0),(VLOOKUP(C71,[1]Lookup!$A$1:$H$204,6,0)))</f>
        <v>OMPC-I7 PDF</v>
      </c>
      <c r="H71" s="27" t="s">
        <v>215</v>
      </c>
      <c r="I71" s="20" t="s">
        <v>212</v>
      </c>
      <c r="J71" s="24">
        <v>3499</v>
      </c>
      <c r="K71" s="47" t="s">
        <v>213</v>
      </c>
      <c r="L71" s="12">
        <f>VLOOKUP(C71,[1]Lookup!$A$1:$I$204,3,FALSE)</f>
        <v>5.29</v>
      </c>
      <c r="M71" s="12" t="str">
        <f>VLOOKUP(C71,[1]Lookup!$A$1:$I$204,4,FALSE)</f>
        <v>9.69" x 10.45" x 1.27"</v>
      </c>
    </row>
    <row r="72" spans="1:13" ht="115.2">
      <c r="A72" s="12" t="str">
        <f>VLOOKUP(C72,[1]Lookup!$A$1:$G$210,2,FALSE)</f>
        <v>Interactive Flat Panel</v>
      </c>
      <c r="B72" s="13" t="str">
        <f>VLOOKUP(C72,[1]Lookup!$A$1:$I$210,9,FALSE)</f>
        <v>Current</v>
      </c>
      <c r="C72" s="48" t="s">
        <v>216</v>
      </c>
      <c r="D72" s="15"/>
      <c r="E72" s="16"/>
      <c r="F72" s="17"/>
      <c r="G72" s="26" t="str">
        <f>HYPERLINK(VLOOKUP(C72,[1]Lookup!$A$1:$I$204,7,0),(VLOOKUP(C72,[1]Lookup!$A$1:$H$204,6,0)))</f>
        <v>OP651RK+ PDF</v>
      </c>
      <c r="H72" s="19" t="s">
        <v>217</v>
      </c>
      <c r="I72" s="20" t="s">
        <v>218</v>
      </c>
      <c r="J72" s="24">
        <v>6799</v>
      </c>
      <c r="K72" s="45" t="s">
        <v>454</v>
      </c>
      <c r="L72" s="12">
        <f>VLOOKUP(C72,[1]Lookup!$A$1:$I$204,3,FALSE)</f>
        <v>121</v>
      </c>
      <c r="M72" s="12" t="str">
        <f>VLOOKUP(C72,[1]Lookup!$A$1:$I$204,4,FALSE)</f>
        <v>66.81’’ x 42.17’’ x 8.66’’</v>
      </c>
    </row>
    <row r="73" spans="1:13" ht="115.2">
      <c r="A73" s="12" t="str">
        <f>VLOOKUP(C73,[1]Lookup!$A$1:$G$210,2,FALSE)</f>
        <v>Interactive Flat Panel</v>
      </c>
      <c r="B73" s="13" t="str">
        <f>VLOOKUP(C73,[1]Lookup!$A$1:$I$210,9,FALSE)</f>
        <v>Current</v>
      </c>
      <c r="C73" s="48" t="s">
        <v>219</v>
      </c>
      <c r="D73" s="15"/>
      <c r="E73" s="16"/>
      <c r="F73" s="17"/>
      <c r="G73" s="26" t="str">
        <f>HYPERLINK(VLOOKUP(C73,[1]Lookup!$A$1:$I$204,7,0),(VLOOKUP(C73,[1]Lookup!$A$1:$H$204,6,0)))</f>
        <v>OP651RK+ PDF</v>
      </c>
      <c r="H73" s="19" t="s">
        <v>220</v>
      </c>
      <c r="I73" s="20" t="s">
        <v>218</v>
      </c>
      <c r="J73" s="24">
        <v>10799</v>
      </c>
      <c r="K73" s="45" t="s">
        <v>454</v>
      </c>
      <c r="L73" s="12">
        <f>VLOOKUP(C73,[1]Lookup!$A$1:$I$204,3,FALSE)</f>
        <v>172</v>
      </c>
      <c r="M73" s="12" t="str">
        <f>VLOOKUP(C73,[1]Lookup!$A$1:$I$204,4,FALSE)</f>
        <v>75.32’’ x 48.23’’ x 11.02’’</v>
      </c>
    </row>
    <row r="74" spans="1:13" ht="100.8">
      <c r="A74" s="12" t="str">
        <f>VLOOKUP(C74,[1]Lookup!$A$1:$G$210,2,FALSE)</f>
        <v>Interactive Flat Panel</v>
      </c>
      <c r="B74" s="13" t="str">
        <f>VLOOKUP(C74,[1]Lookup!$A$1:$I$210,9,FALSE)</f>
        <v>No New Orders</v>
      </c>
      <c r="C74" s="48" t="s">
        <v>221</v>
      </c>
      <c r="D74" s="15"/>
      <c r="E74" s="16"/>
      <c r="F74" s="17"/>
      <c r="G74" s="26" t="str">
        <f>HYPERLINK(VLOOKUP(C74,[1]Lookup!$A$1:$I$204,7,0),(VLOOKUP(C74,[1]Lookup!$A$1:$H$204,6,0)))</f>
        <v>OP861RK PDF</v>
      </c>
      <c r="H74" s="19" t="s">
        <v>222</v>
      </c>
      <c r="I74" s="20" t="s">
        <v>218</v>
      </c>
      <c r="J74" s="24">
        <v>17799</v>
      </c>
      <c r="K74" s="43" t="s">
        <v>223</v>
      </c>
      <c r="L74" s="12">
        <f>VLOOKUP(C74,[1]Lookup!$A$1:$I$204,3,FALSE)</f>
        <v>231.5</v>
      </c>
      <c r="M74" s="12" t="str">
        <f>VLOOKUP(C74,[1]Lookup!$A$1:$I$204,4,FALSE)</f>
        <v>87.05’’ x 53.94’’ x 11.02’’</v>
      </c>
    </row>
    <row r="75" spans="1:13" ht="115.2">
      <c r="A75" s="12" t="str">
        <f>VLOOKUP(C75,[1]Lookup!$A$1:$G$210,2,FALSE)</f>
        <v>Interactive Flat Panel</v>
      </c>
      <c r="B75" s="13" t="str">
        <f>VLOOKUP(C75,[1]Lookup!$A$1:$I$210,9,FALSE)</f>
        <v>Current</v>
      </c>
      <c r="C75" s="48" t="s">
        <v>224</v>
      </c>
      <c r="D75" s="15"/>
      <c r="E75" s="16"/>
      <c r="F75" s="17"/>
      <c r="G75" s="26" t="str">
        <f>HYPERLINK(VLOOKUP(C75,[1]Lookup!$A$1:$I$204,7,0),(VLOOKUP(C75,[1]Lookup!$A$1:$H$204,6,0)))</f>
        <v>OP651RK+ PDF</v>
      </c>
      <c r="H75" s="19" t="s">
        <v>225</v>
      </c>
      <c r="I75" s="20" t="s">
        <v>218</v>
      </c>
      <c r="J75" s="24">
        <v>17799</v>
      </c>
      <c r="K75" s="43" t="s">
        <v>226</v>
      </c>
      <c r="L75" s="12">
        <f>VLOOKUP(C75,[1]Lookup!$A$1:$I$204,3,FALSE)</f>
        <v>231.5</v>
      </c>
      <c r="M75" s="12" t="str">
        <f>VLOOKUP(C75,[1]Lookup!$A$1:$I$204,4,FALSE)</f>
        <v>87.05’’ x 53.94’’ x 11.02’’</v>
      </c>
    </row>
    <row r="76" spans="1:13" ht="43.2">
      <c r="A76" s="12" t="str">
        <f>VLOOKUP(C76,[1]Lookup!$A$1:$G$210,2,FALSE)</f>
        <v>Mount</v>
      </c>
      <c r="B76" s="13" t="str">
        <f>VLOOKUP(C76,[1]Lookup!$A$1:$I$210,9,FALSE)</f>
        <v>Current</v>
      </c>
      <c r="C76" s="25" t="s">
        <v>227</v>
      </c>
      <c r="D76" s="15" t="s">
        <v>26</v>
      </c>
      <c r="E76" s="16" t="s">
        <v>26</v>
      </c>
      <c r="F76" s="17" t="e">
        <f>VLOOKUP(C76,[1]Lookup!$A$1:$I$204,8,FALSE)</f>
        <v>#N/A</v>
      </c>
      <c r="G76" s="23" t="str">
        <f>HYPERLINK(VLOOKUP(C76,[1]Lookup!$A$1:$I$204,7,0),(VLOOKUP(C76,[1]Lookup!$A$1:$H$204,6,0)))</f>
        <v>OWM3000 PDF</v>
      </c>
      <c r="H76" s="19" t="s">
        <v>228</v>
      </c>
      <c r="I76" s="20" t="s">
        <v>23</v>
      </c>
      <c r="J76" s="24">
        <v>609</v>
      </c>
      <c r="K76" s="43" t="s">
        <v>229</v>
      </c>
      <c r="L76" s="12">
        <f>VLOOKUP(C76,[1]Lookup!$A$1:$I$204,3,FALSE)</f>
        <v>15</v>
      </c>
      <c r="M76" s="12" t="str">
        <f>VLOOKUP(C76,[1]Lookup!$A$1:$I$204,4,FALSE)</f>
        <v>22.8" x 5.9" x 13"</v>
      </c>
    </row>
    <row r="77" spans="1:13" ht="43.2">
      <c r="A77" s="12" t="str">
        <f>VLOOKUP(C77,[1]Lookup!$A$1:$G$210,2,FALSE)</f>
        <v>Mount</v>
      </c>
      <c r="B77" s="13" t="str">
        <f>VLOOKUP(C77,[1]Lookup!$A$1:$I$210,9,FALSE)</f>
        <v>Current</v>
      </c>
      <c r="C77" s="25" t="s">
        <v>230</v>
      </c>
      <c r="D77" s="15" t="s">
        <v>26</v>
      </c>
      <c r="E77" s="16" t="s">
        <v>26</v>
      </c>
      <c r="F77" s="17" t="e">
        <f>VLOOKUP(C77,[1]Lookup!$A$1:$I$204,8,FALSE)</f>
        <v>#N/A</v>
      </c>
      <c r="G77" s="23" t="str">
        <f>HYPERLINK(VLOOKUP(C77,[1]Lookup!$A$1:$I$204,7,0),(VLOOKUP(C77,[1]Lookup!$A$1:$H$204,6,0)))</f>
        <v>OWM3000ST PDF</v>
      </c>
      <c r="H77" s="19" t="s">
        <v>231</v>
      </c>
      <c r="I77" s="20" t="s">
        <v>23</v>
      </c>
      <c r="J77" s="24">
        <v>439</v>
      </c>
      <c r="K77" s="43" t="s">
        <v>232</v>
      </c>
      <c r="L77" s="12">
        <f>VLOOKUP(C77,[1]Lookup!$A$1:$I$204,3,FALSE)</f>
        <v>19</v>
      </c>
      <c r="M77" s="12" t="str">
        <f>VLOOKUP(C77,[1]Lookup!$A$1:$I$204,4,FALSE)</f>
        <v>24.5" x 11" x 9.50"</v>
      </c>
    </row>
    <row r="78" spans="1:13" ht="43.2">
      <c r="A78" s="12" t="str">
        <f>VLOOKUP(C78,[1]Lookup!$A$1:$G$210,2,FALSE)</f>
        <v>IFP - Accessory</v>
      </c>
      <c r="B78" s="13" t="str">
        <f>VLOOKUP(C78,[1]Lookup!$A$1:$I$210,9,FALSE)</f>
        <v>Current</v>
      </c>
      <c r="C78" s="25" t="s">
        <v>233</v>
      </c>
      <c r="D78" s="15"/>
      <c r="E78" s="16"/>
      <c r="F78" s="17"/>
      <c r="G78" s="26" t="str">
        <f>HYPERLINK(VLOOKUP(C78,[1]Lookup!$A$1:$I$204,7,0),(VLOOKUP(C78,[1]Lookup!$A$1:$H$204,6,0)))</f>
        <v>OWMFP01 PDF</v>
      </c>
      <c r="H78" s="27" t="s">
        <v>234</v>
      </c>
      <c r="I78" s="20" t="s">
        <v>23</v>
      </c>
      <c r="J78" s="24">
        <v>169</v>
      </c>
      <c r="K78" s="47" t="s">
        <v>235</v>
      </c>
      <c r="L78" s="12">
        <f>VLOOKUP(C78,[1]Lookup!$A$1:$I$204,3,FALSE)</f>
        <v>14</v>
      </c>
      <c r="M78" s="12" t="str">
        <f>VLOOKUP(C78,[1]Lookup!$A$1:$I$204,4,FALSE)</f>
        <v>37.8" x 25.59" x 1.8"</v>
      </c>
    </row>
    <row r="79" spans="1:13" ht="57.6">
      <c r="A79" s="12" t="str">
        <f>VLOOKUP(C79,[1]Lookup!$A$1:$G$210,2,FALSE)</f>
        <v>Wireless Accessory</v>
      </c>
      <c r="B79" s="13" t="str">
        <f>VLOOKUP(C79,[1]Lookup!$A$1:$I$210,9,FALSE)</f>
        <v>January</v>
      </c>
      <c r="C79" s="25" t="s">
        <v>236</v>
      </c>
      <c r="D79" s="49" t="s">
        <v>26</v>
      </c>
      <c r="E79" s="50" t="s">
        <v>26</v>
      </c>
      <c r="F79" s="17" t="e">
        <f>VLOOKUP(C79,[1]Lookup!$A$1:$I$204,8,FALSE)</f>
        <v>#N/A</v>
      </c>
      <c r="G79" s="23" t="e">
        <f>HYPERLINK(VLOOKUP(C79,[1]Lookup!$A$1:$I$204,7,0),(VLOOKUP(C79,[1]Lookup!$A$1:$H$204,6,0)))</f>
        <v>#N/A</v>
      </c>
      <c r="H79" s="51" t="s">
        <v>237</v>
      </c>
      <c r="I79" s="20" t="s">
        <v>212</v>
      </c>
      <c r="J79" s="21">
        <v>799</v>
      </c>
      <c r="K79" s="45" t="s">
        <v>238</v>
      </c>
      <c r="L79" s="12" t="e">
        <f>VLOOKUP(C79,[1]Lookup!$A$1:$I$204,3,FALSE)</f>
        <v>#N/A</v>
      </c>
      <c r="M79" s="12" t="e">
        <f>VLOOKUP(C79,[1]Lookup!$A$1:$I$204,4,FALSE)</f>
        <v>#N/A</v>
      </c>
    </row>
    <row r="80" spans="1:13" ht="57.6">
      <c r="A80" s="12" t="str">
        <f>VLOOKUP(C80,[1]Lookup!$A$1:$G$210,2,FALSE)</f>
        <v>Wireless Accessory</v>
      </c>
      <c r="B80" s="13" t="str">
        <f>VLOOKUP(C80,[1]Lookup!$A$1:$I$210,9,FALSE)</f>
        <v>January</v>
      </c>
      <c r="C80" s="25" t="s">
        <v>236</v>
      </c>
      <c r="D80" s="49" t="s">
        <v>26</v>
      </c>
      <c r="E80" s="50" t="s">
        <v>26</v>
      </c>
      <c r="F80" s="17" t="e">
        <f>VLOOKUP(C80,[1]Lookup!$A$1:$I$204,8,FALSE)</f>
        <v>#N/A</v>
      </c>
      <c r="G80" s="23" t="e">
        <f>HYPERLINK(VLOOKUP(C80,[1]Lookup!$A$1:$I$204,7,0),(VLOOKUP(C80,[1]Lookup!$A$1:$H$204,6,0)))</f>
        <v>#N/A</v>
      </c>
      <c r="H80" s="51" t="s">
        <v>237</v>
      </c>
      <c r="I80" s="20" t="s">
        <v>212</v>
      </c>
      <c r="J80" s="21">
        <v>799</v>
      </c>
      <c r="K80" s="45" t="s">
        <v>238</v>
      </c>
      <c r="L80" s="12" t="e">
        <f>VLOOKUP(C80,[1]Lookup!$A$1:$I$204,3,FALSE)</f>
        <v>#N/A</v>
      </c>
      <c r="M80" s="12" t="e">
        <f>VLOOKUP(C80,[1]Lookup!$A$1:$I$204,4,FALSE)</f>
        <v>#N/A</v>
      </c>
    </row>
    <row r="81" spans="1:13" ht="86.4">
      <c r="A81" s="12" t="str">
        <f>VLOOKUP(C81,[1]Lookup!$A$1:$G$210,2,FALSE)</f>
        <v>Wireless Accessory</v>
      </c>
      <c r="B81" s="13" t="str">
        <f>VLOOKUP(C81,[1]Lookup!$A$1:$I$210,9,FALSE)</f>
        <v>January</v>
      </c>
      <c r="C81" s="25" t="s">
        <v>239</v>
      </c>
      <c r="D81" s="49" t="s">
        <v>26</v>
      </c>
      <c r="E81" s="50" t="s">
        <v>26</v>
      </c>
      <c r="F81" s="17" t="e">
        <f>VLOOKUP(C81,[1]Lookup!$A$1:$I$204,8,FALSE)</f>
        <v>#N/A</v>
      </c>
      <c r="G81" s="23" t="e">
        <f>HYPERLINK(VLOOKUP(C81,[1]Lookup!$A$1:$I$204,7,0),(VLOOKUP(C81,[1]Lookup!$A$1:$H$204,6,0)))</f>
        <v>#N/A</v>
      </c>
      <c r="H81" s="51" t="s">
        <v>240</v>
      </c>
      <c r="I81" s="20" t="s">
        <v>212</v>
      </c>
      <c r="J81" s="21">
        <v>999</v>
      </c>
      <c r="K81" s="45" t="s">
        <v>238</v>
      </c>
      <c r="L81" s="12" t="e">
        <f>VLOOKUP(C81,[1]Lookup!$A$1:$I$204,3,FALSE)</f>
        <v>#N/A</v>
      </c>
      <c r="M81" s="12" t="e">
        <f>VLOOKUP(C81,[1]Lookup!$A$1:$I$204,4,FALSE)</f>
        <v>#N/A</v>
      </c>
    </row>
    <row r="82" spans="1:13" ht="86.4">
      <c r="A82" s="12" t="str">
        <f>VLOOKUP(C82,[1]Lookup!$A$1:$G$210,2,FALSE)</f>
        <v>Wireless Accessory</v>
      </c>
      <c r="B82" s="13" t="str">
        <f>VLOOKUP(C82,[1]Lookup!$A$1:$I$210,9,FALSE)</f>
        <v>January</v>
      </c>
      <c r="C82" s="25" t="s">
        <v>239</v>
      </c>
      <c r="D82" s="49" t="s">
        <v>26</v>
      </c>
      <c r="E82" s="50" t="s">
        <v>26</v>
      </c>
      <c r="F82" s="17" t="e">
        <f>VLOOKUP(C82,[1]Lookup!$A$1:$I$204,8,FALSE)</f>
        <v>#N/A</v>
      </c>
      <c r="G82" s="23" t="e">
        <f>HYPERLINK(VLOOKUP(C82,[1]Lookup!$A$1:$I$204,7,0),(VLOOKUP(C82,[1]Lookup!$A$1:$H$204,6,0)))</f>
        <v>#N/A</v>
      </c>
      <c r="H82" s="51" t="s">
        <v>240</v>
      </c>
      <c r="I82" s="20" t="s">
        <v>212</v>
      </c>
      <c r="J82" s="21">
        <v>999</v>
      </c>
      <c r="K82" s="45" t="s">
        <v>238</v>
      </c>
      <c r="L82" s="12" t="e">
        <f>VLOOKUP(C82,[1]Lookup!$A$1:$I$204,3,FALSE)</f>
        <v>#N/A</v>
      </c>
      <c r="M82" s="12" t="e">
        <f>VLOOKUP(C82,[1]Lookup!$A$1:$I$204,4,FALSE)</f>
        <v>#N/A</v>
      </c>
    </row>
    <row r="83" spans="1:13" ht="28.8">
      <c r="A83" s="12" t="str">
        <f>VLOOKUP(C83,[1]Lookup!$A$1:$G$210,2,FALSE)</f>
        <v>Wireless Accessory</v>
      </c>
      <c r="B83" s="13" t="str">
        <f>VLOOKUP(C83,[1]Lookup!$A$1:$I$210,9,FALSE)</f>
        <v>January</v>
      </c>
      <c r="C83" s="25" t="s">
        <v>241</v>
      </c>
      <c r="D83" s="49" t="s">
        <v>26</v>
      </c>
      <c r="E83" s="50" t="s">
        <v>26</v>
      </c>
      <c r="F83" s="17" t="e">
        <f>VLOOKUP(C83,[1]Lookup!$A$1:$I$204,8,FALSE)</f>
        <v>#N/A</v>
      </c>
      <c r="G83" s="23" t="e">
        <f>HYPERLINK(VLOOKUP(C83,[1]Lookup!$A$1:$I$204,7,0),(VLOOKUP(C83,[1]Lookup!$A$1:$H$204,6,0)))</f>
        <v>#N/A</v>
      </c>
      <c r="H83" s="51" t="s">
        <v>242</v>
      </c>
      <c r="I83" s="20" t="s">
        <v>212</v>
      </c>
      <c r="J83" s="21">
        <v>999</v>
      </c>
      <c r="K83" s="45" t="s">
        <v>238</v>
      </c>
      <c r="L83" s="12" t="e">
        <f>VLOOKUP(C83,[1]Lookup!$A$1:$I$204,3,FALSE)</f>
        <v>#N/A</v>
      </c>
      <c r="M83" s="12" t="e">
        <f>VLOOKUP(C83,[1]Lookup!$A$1:$I$204,4,FALSE)</f>
        <v>#N/A</v>
      </c>
    </row>
    <row r="84" spans="1:13" ht="28.8">
      <c r="A84" s="12" t="str">
        <f>VLOOKUP(C84,[1]Lookup!$A$1:$G$210,2,FALSE)</f>
        <v>Wireless Accessory</v>
      </c>
      <c r="B84" s="13" t="str">
        <f>VLOOKUP(C84,[1]Lookup!$A$1:$I$210,9,FALSE)</f>
        <v>January</v>
      </c>
      <c r="C84" s="25" t="s">
        <v>241</v>
      </c>
      <c r="D84" s="49" t="s">
        <v>26</v>
      </c>
      <c r="E84" s="50" t="s">
        <v>26</v>
      </c>
      <c r="F84" s="17" t="e">
        <f>VLOOKUP(C84,[1]Lookup!$A$1:$I$204,8,FALSE)</f>
        <v>#N/A</v>
      </c>
      <c r="G84" s="23" t="e">
        <f>HYPERLINK(VLOOKUP(C84,[1]Lookup!$A$1:$I$204,7,0),(VLOOKUP(C84,[1]Lookup!$A$1:$H$204,6,0)))</f>
        <v>#N/A</v>
      </c>
      <c r="H84" s="51" t="s">
        <v>242</v>
      </c>
      <c r="I84" s="20" t="s">
        <v>212</v>
      </c>
      <c r="J84" s="21">
        <v>999</v>
      </c>
      <c r="K84" s="45" t="s">
        <v>238</v>
      </c>
      <c r="L84" s="12" t="e">
        <f>VLOOKUP(C84,[1]Lookup!$A$1:$I$204,3,FALSE)</f>
        <v>#N/A</v>
      </c>
      <c r="M84" s="12" t="e">
        <f>VLOOKUP(C84,[1]Lookup!$A$1:$I$204,4,FALSE)</f>
        <v>#N/A</v>
      </c>
    </row>
    <row r="85" spans="1:13" ht="100.8">
      <c r="A85" s="12" t="str">
        <f>VLOOKUP(C85,[1]Lookup!$A$1:$G$210,2,FALSE)</f>
        <v>Wireless Accessory</v>
      </c>
      <c r="B85" s="13">
        <f>VLOOKUP(C85,[1]Lookup!$A$1:$I$210,9,FALSE)</f>
        <v>0</v>
      </c>
      <c r="C85" s="25" t="s">
        <v>243</v>
      </c>
      <c r="D85" s="49" t="s">
        <v>26</v>
      </c>
      <c r="E85" s="50" t="s">
        <v>26</v>
      </c>
      <c r="F85" s="17" t="str">
        <f>VLOOKUP(C85,[1]Lookup!$A$1:$I$204,8,FALSE)</f>
        <v>N/A</v>
      </c>
      <c r="G85" s="23" t="str">
        <f>HYPERLINK(VLOOKUP(C85,[1]Lookup!$A$1:$I$204,7,0),(VLOOKUP(C85,[1]Lookup!$A$1:$H$204,6,0)))</f>
        <v>QCP-SK-4K-HDMI PDF</v>
      </c>
      <c r="H85" s="51" t="s">
        <v>244</v>
      </c>
      <c r="I85" s="20" t="s">
        <v>212</v>
      </c>
      <c r="J85" s="21">
        <v>1799</v>
      </c>
      <c r="K85" s="45" t="s">
        <v>238</v>
      </c>
      <c r="L85" s="12">
        <f>VLOOKUP(C85,[1]Lookup!$A$1:$I$204,3,FALSE)</f>
        <v>0</v>
      </c>
      <c r="M85" s="12">
        <f>VLOOKUP(C85,[1]Lookup!$A$1:$I$204,4,FALSE)</f>
        <v>0</v>
      </c>
    </row>
    <row r="86" spans="1:13" ht="100.8">
      <c r="A86" s="12" t="str">
        <f>VLOOKUP(C86,[1]Lookup!$A$1:$G$210,2,FALSE)</f>
        <v>Wireless Accessory</v>
      </c>
      <c r="B86" s="13">
        <f>VLOOKUP(C86,[1]Lookup!$A$1:$I$210,9,FALSE)</f>
        <v>0</v>
      </c>
      <c r="C86" s="25" t="s">
        <v>243</v>
      </c>
      <c r="D86" s="49" t="s">
        <v>26</v>
      </c>
      <c r="E86" s="50" t="s">
        <v>26</v>
      </c>
      <c r="F86" s="17" t="str">
        <f>VLOOKUP(C86,[1]Lookup!$A$1:$I$204,8,FALSE)</f>
        <v>N/A</v>
      </c>
      <c r="G86" s="23" t="str">
        <f>HYPERLINK(VLOOKUP(C86,[1]Lookup!$A$1:$I$204,7,0),(VLOOKUP(C86,[1]Lookup!$A$1:$H$204,6,0)))</f>
        <v>QCP-SK-4K-HDMI PDF</v>
      </c>
      <c r="H86" s="51" t="s">
        <v>244</v>
      </c>
      <c r="I86" s="20" t="s">
        <v>212</v>
      </c>
      <c r="J86" s="21">
        <v>1799</v>
      </c>
      <c r="K86" s="45" t="s">
        <v>238</v>
      </c>
      <c r="L86" s="12">
        <f>VLOOKUP(C86,[1]Lookup!$A$1:$I$204,3,FALSE)</f>
        <v>0</v>
      </c>
      <c r="M86" s="12">
        <f>VLOOKUP(C86,[1]Lookup!$A$1:$I$204,4,FALSE)</f>
        <v>0</v>
      </c>
    </row>
    <row r="87" spans="1:13" ht="86.4">
      <c r="A87" s="12" t="str">
        <f>VLOOKUP(C87,[1]Lookup!$A$1:$G$210,2,FALSE)</f>
        <v>Projector - Data</v>
      </c>
      <c r="B87" s="13" t="str">
        <f>VLOOKUP(C87,[1]Lookup!$A$1:$I$210,9,FALSE)</f>
        <v>Current</v>
      </c>
      <c r="C87" s="25" t="s">
        <v>245</v>
      </c>
      <c r="D87" s="15">
        <v>3600</v>
      </c>
      <c r="E87" s="16" t="s">
        <v>246</v>
      </c>
      <c r="F87" s="17" t="str">
        <f>VLOOKUP(C87,[1]Lookup!$A$1:$I$204,8,FALSE)</f>
        <v>1.94 – 2.15 ±5%</v>
      </c>
      <c r="G87" s="23" t="str">
        <f>HYPERLINK(VLOOKUP(C87,[1]Lookup!$A$1:$I$204,7,0),(VLOOKUP(C87,[1]Lookup!$A$1:$H$204,6,0)))</f>
        <v>S343 PDF</v>
      </c>
      <c r="H87" s="19" t="s">
        <v>247</v>
      </c>
      <c r="I87" s="20" t="s">
        <v>109</v>
      </c>
      <c r="J87" s="21">
        <v>579</v>
      </c>
      <c r="K87" s="45" t="s">
        <v>120</v>
      </c>
      <c r="L87" s="12">
        <f>VLOOKUP(C87,[1]Lookup!$A$1:$I$204,3,FALSE)</f>
        <v>7.25</v>
      </c>
      <c r="M87" s="12" t="str">
        <f>VLOOKUP(C87,[1]Lookup!$A$1:$I$204,4,FALSE)</f>
        <v>15.5" x 6.0" x 11.0"</v>
      </c>
    </row>
    <row r="88" spans="1:13" ht="115.2">
      <c r="A88" s="12" t="str">
        <f>VLOOKUP(C88,[1]Lookup!$A$1:$G$210,2,FALSE)</f>
        <v>Projector - Data</v>
      </c>
      <c r="B88" s="13" t="str">
        <f>VLOOKUP(C88,[1]Lookup!$A$1:$I$210,9,FALSE)</f>
        <v>Limited Avail</v>
      </c>
      <c r="C88" s="25" t="s">
        <v>248</v>
      </c>
      <c r="D88" s="15">
        <v>3600</v>
      </c>
      <c r="E88" s="16" t="s">
        <v>246</v>
      </c>
      <c r="F88" s="17" t="str">
        <f>VLOOKUP(C88,[1]Lookup!$A$1:$I$204,8,FALSE)</f>
        <v>1.95 to 2.15</v>
      </c>
      <c r="G88" s="23" t="str">
        <f>HYPERLINK(VLOOKUP(C88,[1]Lookup!$A$1:$I$204,7,0),(VLOOKUP(C88,[1]Lookup!$A$1:$H$204,6,0)))</f>
        <v>S365 PDF</v>
      </c>
      <c r="H88" s="19" t="s">
        <v>249</v>
      </c>
      <c r="I88" s="20" t="s">
        <v>109</v>
      </c>
      <c r="J88" s="24">
        <v>659</v>
      </c>
      <c r="K88" s="45" t="s">
        <v>250</v>
      </c>
      <c r="L88" s="12">
        <f>VLOOKUP(C88,[1]Lookup!$A$1:$I$204,3,FALSE)</f>
        <v>7</v>
      </c>
      <c r="M88" s="12" t="str">
        <f>VLOOKUP(C88,[1]Lookup!$A$1:$I$204,4,FALSE)</f>
        <v>15.6" x 10.9" x 6.1"</v>
      </c>
    </row>
    <row r="89" spans="1:13" ht="43.2">
      <c r="A89" s="12" t="str">
        <f>VLOOKUP(C89,[1]Lookup!$A$1:$G$210,2,FALSE)</f>
        <v>IFP - Accessory</v>
      </c>
      <c r="B89" s="13" t="str">
        <f>VLOOKUP(C89,[1]Lookup!$A$1:$I$210,9,FALSE)</f>
        <v>Current</v>
      </c>
      <c r="C89" s="25" t="s">
        <v>251</v>
      </c>
      <c r="D89" s="15"/>
      <c r="E89" s="16"/>
      <c r="F89" s="17"/>
      <c r="G89" s="26" t="str">
        <f>HYPERLINK(VLOOKUP(C89,[1]Lookup!$A$1:$I$204,7,0),(VLOOKUP(C89,[1]Lookup!$A$1:$H$204,6,0)))</f>
        <v>SI01 PDF</v>
      </c>
      <c r="H89" s="27" t="s">
        <v>252</v>
      </c>
      <c r="I89" s="20" t="s">
        <v>23</v>
      </c>
      <c r="J89" s="24">
        <v>99</v>
      </c>
      <c r="K89" s="47" t="s">
        <v>253</v>
      </c>
      <c r="L89" s="12">
        <f>VLOOKUP(C89,[1]Lookup!$A$1:$I$204,3,FALSE)</f>
        <v>1</v>
      </c>
      <c r="M89" s="12" t="str">
        <f>VLOOKUP(C89,[1]Lookup!$A$1:$I$204,4,FALSE)</f>
        <v>3.03” x 4″ x 11mm</v>
      </c>
    </row>
    <row r="90" spans="1:13" ht="43.2">
      <c r="A90" s="12" t="str">
        <f>VLOOKUP(C90,[1]Lookup!$A$1:$G$210,2,FALSE)</f>
        <v>IFP - Accessory</v>
      </c>
      <c r="B90" s="13" t="str">
        <f>VLOOKUP(C90,[1]Lookup!$A$1:$I$210,9,FALSE)</f>
        <v>Current</v>
      </c>
      <c r="C90" s="25" t="s">
        <v>254</v>
      </c>
      <c r="D90" s="15"/>
      <c r="E90" s="16"/>
      <c r="F90" s="17"/>
      <c r="G90" s="26" t="str">
        <f>HYPERLINK(VLOOKUP(C90,[1]Lookup!$A$1:$I$204,7,0),(VLOOKUP(C90,[1]Lookup!$A$1:$H$204,6,0)))</f>
        <v>ST01 PDF</v>
      </c>
      <c r="H90" s="27" t="s">
        <v>255</v>
      </c>
      <c r="I90" s="20" t="s">
        <v>23</v>
      </c>
      <c r="J90" s="24">
        <v>829</v>
      </c>
      <c r="K90" s="47" t="s">
        <v>24</v>
      </c>
      <c r="L90" s="12" t="str">
        <f>VLOOKUP(C90,[1]Lookup!$A$1:$I$204,3,FALSE)</f>
        <v>1 lb</v>
      </c>
      <c r="M90" s="12" t="str">
        <f>VLOOKUP(C90,[1]Lookup!$A$1:$I$204,4,FALSE)</f>
        <v>51" x 25" x 53"</v>
      </c>
    </row>
    <row r="91" spans="1:13" ht="129.6">
      <c r="A91" s="12" t="str">
        <f>VLOOKUP(C91,[1]Lookup!$A$1:$G$210,2,FALSE)</f>
        <v>Projector - 4K</v>
      </c>
      <c r="B91" s="13" t="str">
        <f>VLOOKUP(C91,[1]Lookup!$A$1:$I$210,9,FALSE)</f>
        <v>Current</v>
      </c>
      <c r="C91" s="25" t="s">
        <v>256</v>
      </c>
      <c r="D91" s="15">
        <v>2400</v>
      </c>
      <c r="E91" s="16" t="s">
        <v>257</v>
      </c>
      <c r="F91" s="17" t="str">
        <f>VLOOKUP(C91,[1]Lookup!$A$1:$I$204,8,FALSE)</f>
        <v>1.21 to 1.59</v>
      </c>
      <c r="G91" s="23" t="str">
        <f>HYPERLINK(VLOOKUP(C91,[1]Lookup!$A$1:$I$204,7,0),(VLOOKUP(C91,[1]Lookup!$A$1:$H$204,6,0)))</f>
        <v>UHD50 PDF</v>
      </c>
      <c r="H91" s="19" t="s">
        <v>258</v>
      </c>
      <c r="I91" s="20" t="s">
        <v>109</v>
      </c>
      <c r="J91" s="24">
        <v>2269</v>
      </c>
      <c r="K91" s="43">
        <v>0</v>
      </c>
      <c r="L91" s="12">
        <f>VLOOKUP(C91,[1]Lookup!$A$1:$I$204,3,FALSE)</f>
        <v>18</v>
      </c>
      <c r="M91" s="12" t="str">
        <f>VLOOKUP(C91,[1]Lookup!$A$1:$I$204,4,FALSE)</f>
        <v>20.5" x 15" x 8"</v>
      </c>
    </row>
    <row r="92" spans="1:13" ht="172.8">
      <c r="A92" s="12" t="str">
        <f>VLOOKUP(C92,[1]Lookup!$A$1:$G$210,2,FALSE)</f>
        <v>Projector - 4K</v>
      </c>
      <c r="B92" s="13" t="str">
        <f>VLOOKUP(C92,[1]Lookup!$A$1:$I$210,9,FALSE)</f>
        <v>No New Orders</v>
      </c>
      <c r="C92" s="25" t="s">
        <v>259</v>
      </c>
      <c r="D92" s="15">
        <v>2400</v>
      </c>
      <c r="E92" s="16" t="s">
        <v>257</v>
      </c>
      <c r="F92" s="17" t="str">
        <f>VLOOKUP(C92,[1]Lookup!$A$1:$I$204,8,FALSE)</f>
        <v>1.21 to 1.59</v>
      </c>
      <c r="G92" s="23" t="str">
        <f>HYPERLINK(VLOOKUP(C92,[1]Lookup!$A$1:$I$204,7,0),(VLOOKUP(C92,[1]Lookup!$A$1:$H$204,6,0)))</f>
        <v>UHD51A PDF</v>
      </c>
      <c r="H92" s="19" t="s">
        <v>260</v>
      </c>
      <c r="I92" s="20" t="s">
        <v>109</v>
      </c>
      <c r="J92" s="24">
        <v>3199</v>
      </c>
      <c r="K92" s="45" t="s">
        <v>261</v>
      </c>
      <c r="L92" s="12">
        <f>VLOOKUP(C92,[1]Lookup!$A$1:$I$204,3,FALSE)</f>
        <v>18</v>
      </c>
      <c r="M92" s="12" t="str">
        <f>VLOOKUP(C92,[1]Lookup!$A$1:$I$204,4,FALSE)</f>
        <v>20.5" x 15" x 8"</v>
      </c>
    </row>
    <row r="93" spans="1:13" ht="172.8">
      <c r="A93" s="12" t="str">
        <f>VLOOKUP(C93,[1]Lookup!$A$1:$G$210,2,FALSE)</f>
        <v>Projector - 4K</v>
      </c>
      <c r="B93" s="13" t="str">
        <f>VLOOKUP(C93,[1]Lookup!$A$1:$I$210,9,FALSE)</f>
        <v>Current</v>
      </c>
      <c r="C93" s="25" t="s">
        <v>262</v>
      </c>
      <c r="D93" s="15">
        <v>3000</v>
      </c>
      <c r="E93" s="16" t="s">
        <v>257</v>
      </c>
      <c r="F93" s="17" t="str">
        <f>VLOOKUP(C93,[1]Lookup!$A$1:$I$204,8,FALSE)</f>
        <v>1.21 to 1.59</v>
      </c>
      <c r="G93" s="23" t="str">
        <f>HYPERLINK(VLOOKUP(C93,[1]Lookup!$A$1:$I$204,7,0),(VLOOKUP(C93,[1]Lookup!$A$1:$H$204,6,0)))</f>
        <v>UHD51ALV</v>
      </c>
      <c r="H93" s="19" t="s">
        <v>263</v>
      </c>
      <c r="I93" s="20" t="s">
        <v>109</v>
      </c>
      <c r="J93" s="24">
        <v>2969</v>
      </c>
      <c r="K93" s="45" t="s">
        <v>264</v>
      </c>
      <c r="L93" s="12">
        <f>VLOOKUP(C93,[1]Lookup!$A$1:$I$204,3,FALSE)</f>
        <v>18</v>
      </c>
      <c r="M93" s="12" t="str">
        <f>VLOOKUP(C93,[1]Lookup!$A$1:$I$204,4,FALSE)</f>
        <v>20.5" x 15" x 8"</v>
      </c>
    </row>
    <row r="94" spans="1:13" ht="158.4">
      <c r="A94" s="12" t="str">
        <f>VLOOKUP(C94,[1]Lookup!$A$1:$G$210,2,FALSE)</f>
        <v>Projector - 4K</v>
      </c>
      <c r="B94" s="13" t="str">
        <f>VLOOKUP(C94,[1]Lookup!$A$1:$I$210,9,FALSE)</f>
        <v>Current</v>
      </c>
      <c r="C94" s="25" t="s">
        <v>265</v>
      </c>
      <c r="D94" s="15">
        <v>3500</v>
      </c>
      <c r="E94" s="16" t="s">
        <v>257</v>
      </c>
      <c r="F94" s="17" t="str">
        <f>VLOOKUP(C94,[1]Lookup!$A$1:$I$204,8,FALSE)</f>
        <v>1.21 ~ 1.59</v>
      </c>
      <c r="G94" s="23" t="str">
        <f>HYPERLINK(VLOOKUP(C94,[1]Lookup!$A$1:$I$204,7,0),(VLOOKUP(C94,[1]Lookup!$A$1:$H$204,6,0)))</f>
        <v>UHD52ALV.PDF</v>
      </c>
      <c r="H94" s="19" t="s">
        <v>266</v>
      </c>
      <c r="I94" s="20" t="s">
        <v>109</v>
      </c>
      <c r="J94" s="24">
        <v>3149</v>
      </c>
      <c r="K94" s="45" t="s">
        <v>264</v>
      </c>
      <c r="L94" s="12">
        <f>VLOOKUP(C94,[1]Lookup!$A$1:$I$204,3,FALSE)</f>
        <v>18</v>
      </c>
      <c r="M94" s="12" t="str">
        <f>VLOOKUP(C94,[1]Lookup!$A$1:$I$204,4,FALSE)</f>
        <v>20.5" x 15" x 8"</v>
      </c>
    </row>
    <row r="95" spans="1:13" ht="115.8" thickBot="1">
      <c r="A95" s="12" t="str">
        <f>VLOOKUP(C95,[1]Lookup!$A$1:$G$210,2,FALSE)</f>
        <v>Projector - 4K</v>
      </c>
      <c r="B95" s="13" t="str">
        <f>VLOOKUP(C95,[1]Lookup!$A$1:$I$210,9,FALSE)</f>
        <v>Current</v>
      </c>
      <c r="C95" s="31" t="s">
        <v>267</v>
      </c>
      <c r="D95" s="32">
        <v>3000</v>
      </c>
      <c r="E95" s="33" t="s">
        <v>257</v>
      </c>
      <c r="F95" s="17" t="str">
        <f>VLOOKUP(C95,[1]Lookup!$A$1:$I$204,8,FALSE)</f>
        <v>1.39 to 2.22</v>
      </c>
      <c r="G95" s="23" t="str">
        <f>HYPERLINK(VLOOKUP(C95,[1]Lookup!$A$1:$I$204,7,0),(VLOOKUP(C95,[1]Lookup!$A$1:$H$204,6,0)))</f>
        <v>UHD60 PDF</v>
      </c>
      <c r="H95" s="34" t="s">
        <v>268</v>
      </c>
      <c r="I95" s="35" t="s">
        <v>109</v>
      </c>
      <c r="J95" s="36">
        <v>3499</v>
      </c>
      <c r="K95" s="52" t="s">
        <v>269</v>
      </c>
      <c r="L95" s="12">
        <f>VLOOKUP(C95,[1]Lookup!$A$1:$I$204,3,FALSE)</f>
        <v>24.6</v>
      </c>
      <c r="M95" s="12" t="str">
        <f>VLOOKUP(C95,[1]Lookup!$A$1:$I$204,4,FALSE)</f>
        <v xml:space="preserve">18.3" x 23.4" x 12.95" </v>
      </c>
    </row>
    <row r="96" spans="1:13" ht="129.6">
      <c r="A96" s="12" t="str">
        <f>VLOOKUP(C96,[1]Lookup!$A$1:$G$210,2,FALSE)</f>
        <v>Projector - 4K</v>
      </c>
      <c r="B96" s="13" t="str">
        <f>VLOOKUP(C96,[1]Lookup!$A$1:$I$210,9,FALSE)</f>
        <v>Current</v>
      </c>
      <c r="C96" s="25" t="s">
        <v>270</v>
      </c>
      <c r="D96" s="15">
        <v>2200</v>
      </c>
      <c r="E96" s="16" t="s">
        <v>257</v>
      </c>
      <c r="F96" s="17" t="str">
        <f>VLOOKUP(C96,[1]Lookup!$A$1:$I$204,8,FALSE)</f>
        <v>1.39 to 2.22</v>
      </c>
      <c r="G96" s="23" t="str">
        <f>HYPERLINK(VLOOKUP(C96,[1]Lookup!$A$1:$I$204,7,0),(VLOOKUP(C96,[1]Lookup!$A$1:$H$204,6,0)))</f>
        <v>UHD65 PDF</v>
      </c>
      <c r="H96" s="19" t="s">
        <v>271</v>
      </c>
      <c r="I96" s="20" t="s">
        <v>109</v>
      </c>
      <c r="J96" s="21">
        <v>4549</v>
      </c>
      <c r="K96" s="22" t="s">
        <v>272</v>
      </c>
      <c r="L96" s="12">
        <f>VLOOKUP(C96,[1]Lookup!$A$1:$I$204,3,FALSE)</f>
        <v>24.6</v>
      </c>
      <c r="M96" s="12" t="str">
        <f>VLOOKUP(C96,[1]Lookup!$A$1:$I$204,4,FALSE)</f>
        <v xml:space="preserve">18.3" x 23.4" x 12.95" </v>
      </c>
    </row>
    <row r="97" spans="1:13" ht="43.2">
      <c r="A97" s="12" t="str">
        <f>VLOOKUP(C97,[1]Lookup!$A$1:$G$210,2,FALSE)</f>
        <v>Wireless Accessory</v>
      </c>
      <c r="B97" s="13" t="str">
        <f>VLOOKUP(C97,[1]Lookup!$A$1:$I$210,9,FALSE)</f>
        <v>Current</v>
      </c>
      <c r="C97" s="14" t="s">
        <v>273</v>
      </c>
      <c r="D97" s="15" t="s">
        <v>26</v>
      </c>
      <c r="E97" s="16" t="s">
        <v>26</v>
      </c>
      <c r="F97" s="17" t="str">
        <f>VLOOKUP(C97,[1]Lookup!$A$1:$I$204,8,FALSE)</f>
        <v>N/A</v>
      </c>
      <c r="G97" s="23" t="str">
        <f>HYPERLINK(VLOOKUP(C97,[1]Lookup!$A$1:$I$204,7,0),(VLOOKUP(C97,[1]Lookup!$A$1:$H$204,6,0)))</f>
        <v>UHDCast Pro.PDF</v>
      </c>
      <c r="H97" s="19" t="s">
        <v>274</v>
      </c>
      <c r="I97" s="20" t="s">
        <v>23</v>
      </c>
      <c r="J97" s="24">
        <v>499</v>
      </c>
      <c r="K97" s="29" t="s">
        <v>192</v>
      </c>
      <c r="L97" s="12">
        <f>VLOOKUP(C97,[1]Lookup!$A$1:$I$204,3,FALSE)</f>
        <v>1</v>
      </c>
      <c r="M97" s="12" t="str">
        <f>VLOOKUP(C97,[1]Lookup!$A$1:$I$204,4,FALSE)</f>
        <v>5.2" x 3.2" x 1.2"</v>
      </c>
    </row>
    <row r="98" spans="1:13" ht="144">
      <c r="A98" s="12" t="str">
        <f>VLOOKUP(C98,[1]Lookup!$A$1:$G$210,2,FALSE)</f>
        <v>Projector - 4K</v>
      </c>
      <c r="B98" s="13" t="str">
        <f>VLOOKUP(C98,[1]Lookup!$A$1:$I$210,9,FALSE)</f>
        <v>Limited Avail</v>
      </c>
      <c r="C98" s="25" t="s">
        <v>275</v>
      </c>
      <c r="D98" s="15">
        <v>1500</v>
      </c>
      <c r="E98" s="16" t="s">
        <v>257</v>
      </c>
      <c r="F98" s="17">
        <f>VLOOKUP(C98,[1]Lookup!$A$1:$I$204,8,FALSE)</f>
        <v>1.2</v>
      </c>
      <c r="G98" s="23" t="str">
        <f>HYPERLINK(VLOOKUP(C98,[1]Lookup!$A$1:$I$204,7,0),(VLOOKUP(C98,[1]Lookup!$A$1:$H$204,6,0)))</f>
        <v>UHL55 PDF</v>
      </c>
      <c r="H98" s="19" t="s">
        <v>276</v>
      </c>
      <c r="I98" s="20" t="s">
        <v>277</v>
      </c>
      <c r="J98" s="24">
        <v>1749</v>
      </c>
      <c r="K98" s="22" t="s">
        <v>117</v>
      </c>
      <c r="L98" s="12">
        <f>VLOOKUP(C98,[1]Lookup!$A$1:$I$204,3,FALSE)</f>
        <v>13.5</v>
      </c>
      <c r="M98" s="12" t="str">
        <f>VLOOKUP(C98,[1]Lookup!$A$1:$I$204,4,FALSE)</f>
        <v>13.5” x 13” 11.5”</v>
      </c>
    </row>
    <row r="99" spans="1:13" ht="144">
      <c r="A99" s="12" t="str">
        <f>VLOOKUP(C99,[1]Lookup!$A$1:$G$210,2,FALSE)</f>
        <v>Projector - 4K</v>
      </c>
      <c r="B99" s="13" t="str">
        <f>VLOOKUP(C99,[1]Lookup!$A$1:$I$210,9,FALSE)</f>
        <v>Current</v>
      </c>
      <c r="C99" s="25" t="s">
        <v>278</v>
      </c>
      <c r="D99" s="15">
        <v>3000</v>
      </c>
      <c r="E99" s="16" t="s">
        <v>257</v>
      </c>
      <c r="F99" s="17" t="str">
        <f>VLOOKUP(C99,[1]Lookup!$A$1:$I$204,8,FALSE)</f>
        <v>1.39 to 2.22</v>
      </c>
      <c r="G99" s="23" t="str">
        <f>HYPERLINK(VLOOKUP(C99,[1]Lookup!$A$1:$I$204,7,0),(VLOOKUP(C99,[1]Lookup!$A$1:$H$204,6,0)))</f>
        <v>UHZ65 PDF</v>
      </c>
      <c r="H99" s="19" t="s">
        <v>279</v>
      </c>
      <c r="I99" s="20" t="s">
        <v>280</v>
      </c>
      <c r="J99" s="21">
        <v>7909</v>
      </c>
      <c r="K99" s="22" t="s">
        <v>103</v>
      </c>
      <c r="L99" s="12">
        <f>VLOOKUP(C99,[1]Lookup!$A$1:$I$204,3,FALSE)</f>
        <v>29</v>
      </c>
      <c r="M99" s="12" t="str">
        <f>VLOOKUP(C99,[1]Lookup!$A$1:$I$204,4,FALSE)</f>
        <v>18.3" x 23.4" x 12.95"</v>
      </c>
    </row>
    <row r="100" spans="1:13" ht="57.6">
      <c r="A100" s="12" t="str">
        <f>VLOOKUP(C100,[1]Lookup!$A$1:$G$210,2,FALSE)</f>
        <v>Projector - Short Throw</v>
      </c>
      <c r="B100" s="13" t="str">
        <f>VLOOKUP(C100,[1]Lookup!$A$1:$I$210,9,FALSE)</f>
        <v>Current</v>
      </c>
      <c r="C100" s="25" t="s">
        <v>281</v>
      </c>
      <c r="D100" s="15">
        <v>3500</v>
      </c>
      <c r="E100" s="16" t="s">
        <v>200</v>
      </c>
      <c r="F100" s="17">
        <f>VLOOKUP(C100,[1]Lookup!$A$1:$I$204,8,FALSE)</f>
        <v>0.52</v>
      </c>
      <c r="G100" s="23" t="str">
        <f>HYPERLINK(VLOOKUP(C100,[1]Lookup!$A$1:$I$204,7,0),(VLOOKUP(C100,[1]Lookup!$A$1:$H$204,6,0)))</f>
        <v>W318ST PDF</v>
      </c>
      <c r="H100" s="19" t="s">
        <v>282</v>
      </c>
      <c r="I100" s="20" t="s">
        <v>109</v>
      </c>
      <c r="J100" s="21">
        <v>1309</v>
      </c>
      <c r="K100" s="22" t="s">
        <v>283</v>
      </c>
      <c r="L100" s="12">
        <f>VLOOKUP(C100,[1]Lookup!$A$1:$I$204,3,FALSE)</f>
        <v>8.3000000000000007</v>
      </c>
      <c r="M100" s="12" t="str">
        <f>VLOOKUP(C100,[1]Lookup!$A$1:$I$204,4,FALSE)</f>
        <v>15.5" x 6.0" x 11.0"</v>
      </c>
    </row>
    <row r="101" spans="1:13" ht="43.2">
      <c r="A101" s="12" t="str">
        <f>VLOOKUP(C101,[1]Lookup!$A$1:$G$210,2,FALSE)</f>
        <v>Projector - Ultra Short</v>
      </c>
      <c r="B101" s="13" t="str">
        <f>VLOOKUP(C101,[1]Lookup!$A$1:$I$210,9,FALSE)</f>
        <v>No New Orders</v>
      </c>
      <c r="C101" s="30" t="s">
        <v>284</v>
      </c>
      <c r="D101" s="15">
        <v>3300</v>
      </c>
      <c r="E101" s="16" t="s">
        <v>200</v>
      </c>
      <c r="F101" s="17">
        <f>VLOOKUP(C101,[1]Lookup!$A$1:$I$204,8,FALSE)</f>
        <v>0.27</v>
      </c>
      <c r="G101" s="23" t="str">
        <f>HYPERLINK(VLOOKUP(C101,[1]Lookup!$A$1:$I$204,7,0),(VLOOKUP(C101,[1]Lookup!$A$1:$H$204,6,0)))</f>
        <v>W319UST PDF</v>
      </c>
      <c r="H101" s="19" t="s">
        <v>285</v>
      </c>
      <c r="I101" s="20" t="s">
        <v>113</v>
      </c>
      <c r="J101" s="24">
        <v>1899</v>
      </c>
      <c r="K101" s="22" t="s">
        <v>286</v>
      </c>
      <c r="L101" s="12">
        <f>VLOOKUP(C101,[1]Lookup!$A$1:$I$204,3,FALSE)</f>
        <v>15.8</v>
      </c>
      <c r="M101" s="12" t="str">
        <f>VLOOKUP(C101,[1]Lookup!$A$1:$I$204,4,FALSE)</f>
        <v>16.2" x 19.6" x 8.7"</v>
      </c>
    </row>
    <row r="102" spans="1:13" ht="72">
      <c r="A102" s="12" t="str">
        <f>VLOOKUP(C102,[1]Lookup!$A$1:$G$210,2,FALSE)</f>
        <v>Projector - Ultra Short</v>
      </c>
      <c r="B102" s="13" t="str">
        <f>VLOOKUP(C102,[1]Lookup!$A$1:$I$210,9,FALSE)</f>
        <v>Current</v>
      </c>
      <c r="C102" s="30" t="s">
        <v>287</v>
      </c>
      <c r="D102" s="15">
        <v>3600</v>
      </c>
      <c r="E102" s="16" t="s">
        <v>200</v>
      </c>
      <c r="F102" s="17">
        <f>VLOOKUP(C102,[1]Lookup!$A$1:$I$204,8,FALSE)</f>
        <v>0.25</v>
      </c>
      <c r="G102" s="23" t="str">
        <f>HYPERLINK(VLOOKUP(C102,[1]Lookup!$A$1:$I$204,7,0),(VLOOKUP(C102,[1]Lookup!$A$1:$H$204,6,0)))</f>
        <v>W330UST PDF</v>
      </c>
      <c r="H102" s="19" t="s">
        <v>288</v>
      </c>
      <c r="I102" s="20" t="s">
        <v>113</v>
      </c>
      <c r="J102" s="21">
        <v>2619</v>
      </c>
      <c r="K102" s="22" t="s">
        <v>114</v>
      </c>
      <c r="L102" s="12">
        <f>VLOOKUP(C102,[1]Lookup!$A$1:$I$204,3,FALSE)</f>
        <v>13</v>
      </c>
      <c r="M102" s="12" t="str">
        <f>VLOOKUP(C102,[1]Lookup!$A$1:$I$204,4,FALSE)</f>
        <v>19" x 18" x 8.75"</v>
      </c>
    </row>
    <row r="103" spans="1:13" ht="86.4">
      <c r="A103" s="12" t="str">
        <f>VLOOKUP(C103,[1]Lookup!$A$1:$G$210,2,FALSE)</f>
        <v>Projector - Data</v>
      </c>
      <c r="B103" s="13" t="str">
        <f>VLOOKUP(C103,[1]Lookup!$A$1:$I$210,9,FALSE)</f>
        <v>Current</v>
      </c>
      <c r="C103" s="25" t="s">
        <v>289</v>
      </c>
      <c r="D103" s="15">
        <v>3800</v>
      </c>
      <c r="E103" s="16" t="s">
        <v>200</v>
      </c>
      <c r="F103" s="17" t="str">
        <f>VLOOKUP(C103,[1]Lookup!$A$1:$I$204,8,FALSE)</f>
        <v>1.55 – 1.73</v>
      </c>
      <c r="G103" s="23" t="str">
        <f>HYPERLINK(VLOOKUP(C103,[1]Lookup!$A$1:$I$204,7,0),(VLOOKUP(C103,[1]Lookup!$A$1:$H$204,6,0)))</f>
        <v>W335 PDF</v>
      </c>
      <c r="H103" s="19" t="s">
        <v>290</v>
      </c>
      <c r="I103" s="20" t="s">
        <v>109</v>
      </c>
      <c r="J103" s="21">
        <v>749</v>
      </c>
      <c r="K103" s="22" t="s">
        <v>120</v>
      </c>
      <c r="L103" s="12">
        <f>VLOOKUP(C103,[1]Lookup!$A$1:$I$204,3,FALSE)</f>
        <v>9.6</v>
      </c>
      <c r="M103" s="12" t="str">
        <f>VLOOKUP(C103,[1]Lookup!$A$1:$I$204,4,FALSE)</f>
        <v>15.5 x 13.25 x 6.75</v>
      </c>
    </row>
    <row r="104" spans="1:13" ht="115.2">
      <c r="A104" s="12" t="str">
        <f>VLOOKUP(C104,[1]Lookup!$A$1:$G$210,2,FALSE)</f>
        <v>Projector - Data</v>
      </c>
      <c r="B104" s="13" t="str">
        <f>VLOOKUP(C104,[1]Lookup!$A$1:$I$210,9,FALSE)</f>
        <v>Limited Avail</v>
      </c>
      <c r="C104" s="25" t="s">
        <v>291</v>
      </c>
      <c r="D104" s="15">
        <v>3600</v>
      </c>
      <c r="E104" s="16" t="s">
        <v>200</v>
      </c>
      <c r="F104" s="17" t="str">
        <f>VLOOKUP(C104,[1]Lookup!$A$1:$I$204,8,FALSE)</f>
        <v>1.56 to 1.71</v>
      </c>
      <c r="G104" s="23" t="str">
        <f>HYPERLINK(VLOOKUP(C104,[1]Lookup!$A$1:$I$204,7,0),(VLOOKUP(C104,[1]Lookup!$A$1:$H$204,6,0)))</f>
        <v>W365 PDF</v>
      </c>
      <c r="H104" s="19" t="s">
        <v>292</v>
      </c>
      <c r="I104" s="20" t="s">
        <v>109</v>
      </c>
      <c r="J104" s="24">
        <v>959</v>
      </c>
      <c r="K104" s="22" t="s">
        <v>250</v>
      </c>
      <c r="L104" s="12">
        <f>VLOOKUP(C104,[1]Lookup!$A$1:$I$204,3,FALSE)</f>
        <v>7</v>
      </c>
      <c r="M104" s="12" t="str">
        <f>VLOOKUP(C104,[1]Lookup!$A$1:$I$204,4,FALSE)</f>
        <v>15.6" x 10.9" x 6.1"</v>
      </c>
    </row>
    <row r="105" spans="1:13" ht="86.4">
      <c r="A105" s="12" t="str">
        <f>VLOOKUP(C105,[1]Lookup!$A$1:$G$210,2,FALSE)</f>
        <v>Projector - Data</v>
      </c>
      <c r="B105" s="13" t="str">
        <f>VLOOKUP(C105,[1]Lookup!$A$1:$I$210,9,FALSE)</f>
        <v>No New Orders</v>
      </c>
      <c r="C105" s="25" t="s">
        <v>293</v>
      </c>
      <c r="D105" s="15">
        <v>4000</v>
      </c>
      <c r="E105" s="16" t="s">
        <v>200</v>
      </c>
      <c r="F105" s="17" t="str">
        <f>VLOOKUP(C105,[1]Lookup!$A$1:$I$204,8,FALSE)</f>
        <v>1.19 to 1.54</v>
      </c>
      <c r="G105" s="23" t="str">
        <f>HYPERLINK(VLOOKUP(C105,[1]Lookup!$A$1:$I$204,7,0),(VLOOKUP(C105,[1]Lookup!$A$1:$H$204,6,0)))</f>
        <v>W400+ PDF</v>
      </c>
      <c r="H105" s="19" t="s">
        <v>294</v>
      </c>
      <c r="I105" s="20" t="s">
        <v>109</v>
      </c>
      <c r="J105" s="24">
        <v>1199</v>
      </c>
      <c r="K105" s="22" t="s">
        <v>295</v>
      </c>
      <c r="L105" s="12">
        <f>VLOOKUP(C105,[1]Lookup!$A$1:$I$204,3,FALSE)</f>
        <v>7.25</v>
      </c>
      <c r="M105" s="12" t="str">
        <f>VLOOKUP(C105,[1]Lookup!$A$1:$I$204,4,FALSE)</f>
        <v>15.5" x 6.0" x 11.0"</v>
      </c>
    </row>
    <row r="106" spans="1:13" ht="72">
      <c r="A106" s="12" t="str">
        <f>VLOOKUP(C106,[1]Lookup!$A$1:$G$210,2,FALSE)</f>
        <v>Projector - Data</v>
      </c>
      <c r="B106" s="13" t="str">
        <f>VLOOKUP(C106,[1]Lookup!$A$1:$I$210,9,FALSE)</f>
        <v>Current</v>
      </c>
      <c r="C106" s="25" t="s">
        <v>296</v>
      </c>
      <c r="D106" s="15">
        <v>4400</v>
      </c>
      <c r="E106" s="16" t="s">
        <v>200</v>
      </c>
      <c r="F106" s="17" t="str">
        <f>VLOOKUP(C106,[1]Lookup!$A$1:$I$204,8,FALSE)</f>
        <v>1.54 ~ 1.72</v>
      </c>
      <c r="G106" s="23" t="str">
        <f>HYPERLINK(VLOOKUP(C106,[1]Lookup!$A$1:$I$204,7,0),(VLOOKUP(C106,[1]Lookup!$A$1:$H$204,6,0)))</f>
        <v>W412.PDF</v>
      </c>
      <c r="H106" s="19" t="s">
        <v>297</v>
      </c>
      <c r="I106" s="20" t="s">
        <v>109</v>
      </c>
      <c r="J106" s="21">
        <v>1219</v>
      </c>
      <c r="K106" s="22" t="s">
        <v>126</v>
      </c>
      <c r="L106" s="12">
        <f>VLOOKUP(C106,[1]Lookup!$A$1:$I$204,3,FALSE)</f>
        <v>9.5</v>
      </c>
      <c r="M106" s="12" t="str">
        <f>VLOOKUP(C106,[1]Lookup!$A$1:$I$204,4,FALSE)</f>
        <v>15.5 x 13.25 x 6.75</v>
      </c>
    </row>
    <row r="107" spans="1:13" ht="86.4">
      <c r="A107" s="12" t="str">
        <f>VLOOKUP(C107,[1]Lookup!$A$1:$G$210,2,FALSE)</f>
        <v>Projector - Data</v>
      </c>
      <c r="B107" s="13" t="str">
        <f>VLOOKUP(C107,[1]Lookup!$A$1:$I$210,9,FALSE)</f>
        <v>Limited Avail</v>
      </c>
      <c r="C107" s="25" t="s">
        <v>298</v>
      </c>
      <c r="D107" s="15">
        <v>4500</v>
      </c>
      <c r="E107" s="16" t="s">
        <v>200</v>
      </c>
      <c r="F107" s="17" t="str">
        <f>VLOOKUP(C107,[1]Lookup!$A$1:$I$204,8,FALSE)</f>
        <v>1.47 to 2.35</v>
      </c>
      <c r="G107" s="23" t="str">
        <f>HYPERLINK(VLOOKUP(C107,[1]Lookup!$A$1:$I$204,7,0),(VLOOKUP(C107,[1]Lookup!$A$1:$H$204,6,0)))</f>
        <v>W416 PDF</v>
      </c>
      <c r="H107" s="19" t="s">
        <v>299</v>
      </c>
      <c r="I107" s="20" t="s">
        <v>125</v>
      </c>
      <c r="J107" s="24">
        <v>1399</v>
      </c>
      <c r="K107" s="22" t="s">
        <v>300</v>
      </c>
      <c r="L107" s="12">
        <f>VLOOKUP(C107,[1]Lookup!$A$1:$I$204,3,FALSE)</f>
        <v>12.15</v>
      </c>
      <c r="M107" s="12" t="str">
        <f>VLOOKUP(C107,[1]Lookup!$A$1:$I$204,4,FALSE)</f>
        <v>15.5" x 6.0" x 11.0"</v>
      </c>
    </row>
    <row r="108" spans="1:13" ht="129.6">
      <c r="A108" s="12" t="str">
        <f>VLOOKUP(C108,[1]Lookup!$A$1:$G$210,2,FALSE)</f>
        <v>Projector - Data</v>
      </c>
      <c r="B108" s="13" t="str">
        <f>VLOOKUP(C108,[1]Lookup!$A$1:$I$210,9,FALSE)</f>
        <v>No New Orders</v>
      </c>
      <c r="C108" s="25" t="s">
        <v>301</v>
      </c>
      <c r="D108" s="15">
        <v>4600</v>
      </c>
      <c r="E108" s="16" t="s">
        <v>200</v>
      </c>
      <c r="F108" s="17" t="str">
        <f>VLOOKUP(C108,[1]Lookup!$A$1:$I$204,8,FALSE)</f>
        <v>1.28 to 1.53</v>
      </c>
      <c r="G108" s="23" t="str">
        <f>HYPERLINK(VLOOKUP(C108,[1]Lookup!$A$1:$I$204,7,0),(VLOOKUP(C108,[1]Lookup!$A$1:$H$204,6,0)))</f>
        <v>W460 PDF</v>
      </c>
      <c r="H108" s="19" t="s">
        <v>302</v>
      </c>
      <c r="I108" s="20" t="s">
        <v>125</v>
      </c>
      <c r="J108" s="24">
        <v>1489</v>
      </c>
      <c r="K108" s="22" t="s">
        <v>303</v>
      </c>
      <c r="L108" s="12">
        <f>VLOOKUP(C108,[1]Lookup!$A$1:$I$204,3,FALSE)</f>
        <v>9.6</v>
      </c>
      <c r="M108" s="12" t="str">
        <f>VLOOKUP(C108,[1]Lookup!$A$1:$I$204,4,FALSE)</f>
        <v>15.5 x 13.25 x 6.75</v>
      </c>
    </row>
    <row r="109" spans="1:13" ht="172.8">
      <c r="A109" s="12" t="str">
        <f>VLOOKUP(C109,[1]Lookup!$A$1:$G$210,2,FALSE)</f>
        <v>Projector - Data</v>
      </c>
      <c r="B109" s="13" t="str">
        <f>VLOOKUP(C109,[1]Lookup!$A$1:$I$210,9,FALSE)</f>
        <v>Current</v>
      </c>
      <c r="C109" s="25" t="s">
        <v>304</v>
      </c>
      <c r="D109" s="15">
        <v>5500</v>
      </c>
      <c r="E109" s="16" t="s">
        <v>200</v>
      </c>
      <c r="F109" s="17" t="str">
        <f>VLOOKUP(C109,[1]Lookup!$A$1:$I$204,8,FALSE)</f>
        <v>1.48 – 2.35</v>
      </c>
      <c r="G109" s="23" t="str">
        <f>HYPERLINK(VLOOKUP(C109,[1]Lookup!$A$1:$I$204,7,0),(VLOOKUP(C109,[1]Lookup!$A$1:$H$204,6,0)))</f>
        <v>W512 PDF</v>
      </c>
      <c r="H109" s="19" t="s">
        <v>305</v>
      </c>
      <c r="I109" s="20" t="s">
        <v>125</v>
      </c>
      <c r="J109" s="21">
        <v>2009</v>
      </c>
      <c r="K109" s="22" t="s">
        <v>149</v>
      </c>
      <c r="L109" s="12">
        <f>VLOOKUP(C109,[1]Lookup!$A$1:$I$204,3,FALSE)</f>
        <v>15.5</v>
      </c>
      <c r="M109" s="12" t="str">
        <f>VLOOKUP(C109,[1]Lookup!$A$1:$I$204,4,FALSE)</f>
        <v>19.5 x 15.5 x 7.2</v>
      </c>
    </row>
    <row r="110" spans="1:13" ht="86.4">
      <c r="A110" s="12" t="str">
        <f>VLOOKUP(C110,[1]Lookup!$A$1:$G$210,2,FALSE)</f>
        <v>Projector - Data</v>
      </c>
      <c r="B110" s="13" t="str">
        <f>VLOOKUP(C110,[1]Lookup!$A$1:$I$210,9,FALSE)</f>
        <v>Current</v>
      </c>
      <c r="C110" s="25" t="s">
        <v>306</v>
      </c>
      <c r="D110" s="15">
        <v>6000</v>
      </c>
      <c r="E110" s="16" t="s">
        <v>200</v>
      </c>
      <c r="F110" s="17" t="str">
        <f>VLOOKUP(C110,[1]Lookup!$A$1:$I$204,8,FALSE)</f>
        <v>1.26 to 2.27</v>
      </c>
      <c r="G110" s="23" t="str">
        <f>HYPERLINK(VLOOKUP(C110,[1]Lookup!$A$1:$I$204,7,0),(VLOOKUP(C110,[1]Lookup!$A$1:$H$204,6,0)))</f>
        <v>W515 PDF</v>
      </c>
      <c r="H110" s="19" t="s">
        <v>307</v>
      </c>
      <c r="I110" s="20" t="s">
        <v>113</v>
      </c>
      <c r="J110" s="24">
        <v>2359</v>
      </c>
      <c r="K110" s="22" t="s">
        <v>308</v>
      </c>
      <c r="L110" s="12">
        <f>VLOOKUP(C110,[1]Lookup!$A$1:$I$204,3,FALSE)</f>
        <v>19.399999999999999</v>
      </c>
      <c r="M110" s="12" t="str">
        <f>VLOOKUP(C110,[1]Lookup!$A$1:$I$204,4,FALSE)</f>
        <v>18.5” x 19.29” x 9.05”</v>
      </c>
    </row>
    <row r="111" spans="1:13" ht="86.4">
      <c r="A111" s="12" t="str">
        <f>VLOOKUP(C111,[1]Lookup!$A$1:$G$210,2,FALSE)</f>
        <v>Projector - Data</v>
      </c>
      <c r="B111" s="13" t="str">
        <f>VLOOKUP(C111,[1]Lookup!$A$1:$I$210,9,FALSE)</f>
        <v>Limited Avail</v>
      </c>
      <c r="C111" s="25" t="s">
        <v>309</v>
      </c>
      <c r="D111" s="15">
        <v>6000</v>
      </c>
      <c r="E111" s="16" t="s">
        <v>200</v>
      </c>
      <c r="F111" s="17" t="str">
        <f>VLOOKUP(C111,[1]Lookup!$A$1:$I$204,8,FALSE)</f>
        <v>1.26 to 2.27</v>
      </c>
      <c r="G111" s="23" t="str">
        <f>HYPERLINK(VLOOKUP(C111,[1]Lookup!$A$1:$I$204,7,0),(VLOOKUP(C111,[1]Lookup!$A$1:$H$204,6,0)))</f>
        <v>W515T PDF</v>
      </c>
      <c r="H111" s="19" t="s">
        <v>310</v>
      </c>
      <c r="I111" s="20" t="s">
        <v>113</v>
      </c>
      <c r="J111" s="24">
        <v>2519</v>
      </c>
      <c r="K111" s="22" t="s">
        <v>157</v>
      </c>
      <c r="L111" s="12">
        <f>VLOOKUP(C111,[1]Lookup!$A$1:$I$204,3,FALSE)</f>
        <v>19.399999999999999</v>
      </c>
      <c r="M111" s="12" t="str">
        <f>VLOOKUP(C111,[1]Lookup!$A$1:$I$204,4,FALSE)</f>
        <v>18.5” x 19.29” x 9.05”</v>
      </c>
    </row>
    <row r="112" spans="1:13" ht="87" thickBot="1">
      <c r="A112" s="12" t="str">
        <f>VLOOKUP(C112,[1]Lookup!$A$1:$G$210,2,FALSE)</f>
        <v>Projector - Data</v>
      </c>
      <c r="B112" s="13" t="str">
        <f>VLOOKUP(C112,[1]Lookup!$A$1:$I$210,9,FALSE)</f>
        <v>Current</v>
      </c>
      <c r="C112" s="31" t="s">
        <v>311</v>
      </c>
      <c r="D112" s="32">
        <v>3600</v>
      </c>
      <c r="E112" s="33" t="s">
        <v>145</v>
      </c>
      <c r="F112" s="17" t="str">
        <f>VLOOKUP(C112,[1]Lookup!$A$1:$I$204,8,FALSE)</f>
        <v>1.47 to 1.62</v>
      </c>
      <c r="G112" s="23" t="str">
        <f>HYPERLINK(VLOOKUP(C112,[1]Lookup!$A$1:$I$204,7,0),(VLOOKUP(C112,[1]Lookup!$A$1:$H$204,6,0)))</f>
        <v>WU334 PDF</v>
      </c>
      <c r="H112" s="34" t="s">
        <v>312</v>
      </c>
      <c r="I112" s="35" t="s">
        <v>109</v>
      </c>
      <c r="J112" s="36">
        <v>1009</v>
      </c>
      <c r="K112" s="37" t="s">
        <v>313</v>
      </c>
      <c r="L112" s="12">
        <f>VLOOKUP(C112,[1]Lookup!$A$1:$I$204,3,FALSE)</f>
        <v>9.6</v>
      </c>
      <c r="M112" s="12" t="str">
        <f>VLOOKUP(C112,[1]Lookup!$A$1:$I$204,4,FALSE)</f>
        <v>15.5 x 13.25 x 6.75</v>
      </c>
    </row>
    <row r="113" spans="1:13" ht="100.8">
      <c r="A113" s="12" t="str">
        <f>VLOOKUP(C113,[1]Lookup!$A$1:$G$210,2,FALSE)</f>
        <v>Projector - Data</v>
      </c>
      <c r="B113" s="13" t="str">
        <f>VLOOKUP(C113,[1]Lookup!$A$1:$I$210,9,FALSE)</f>
        <v>Current</v>
      </c>
      <c r="C113" s="25" t="s">
        <v>314</v>
      </c>
      <c r="D113" s="15">
        <v>3400</v>
      </c>
      <c r="E113" s="16" t="s">
        <v>145</v>
      </c>
      <c r="F113" s="17" t="str">
        <f>VLOOKUP(C113,[1]Lookup!$A$1:$I$204,8,FALSE)</f>
        <v>1.58 to 2.06</v>
      </c>
      <c r="G113" s="23" t="str">
        <f>HYPERLINK(VLOOKUP(C113,[1]Lookup!$A$1:$I$204,7,0),(VLOOKUP(C113,[1]Lookup!$A$1:$H$204,6,0)))</f>
        <v>WU336 PDF</v>
      </c>
      <c r="H113" s="19" t="s">
        <v>315</v>
      </c>
      <c r="I113" s="20" t="s">
        <v>109</v>
      </c>
      <c r="J113" s="21">
        <v>1219</v>
      </c>
      <c r="K113" s="22" t="s">
        <v>120</v>
      </c>
      <c r="L113" s="12">
        <f>VLOOKUP(C113,[1]Lookup!$A$1:$I$204,3,FALSE)</f>
        <v>9.6</v>
      </c>
      <c r="M113" s="12" t="str">
        <f>VLOOKUP(C113,[1]Lookup!$A$1:$I$204,4,FALSE)</f>
        <v>15.5 x 13.25 x 6.75</v>
      </c>
    </row>
    <row r="114" spans="1:13" ht="86.4">
      <c r="A114" s="12" t="str">
        <f>VLOOKUP(C114,[1]Lookup!$A$1:$G$210,2,FALSE)</f>
        <v>Projector - Data</v>
      </c>
      <c r="B114" s="13" t="str">
        <f>VLOOKUP(C114,[1]Lookup!$A$1:$I$210,9,FALSE)</f>
        <v>No New Orders</v>
      </c>
      <c r="C114" s="25" t="s">
        <v>316</v>
      </c>
      <c r="D114" s="15">
        <v>4200</v>
      </c>
      <c r="E114" s="16" t="s">
        <v>145</v>
      </c>
      <c r="F114" s="17" t="str">
        <f>VLOOKUP(C114,[1]Lookup!$A$1:$I$204,8,FALSE)</f>
        <v>1.4 to 2.24</v>
      </c>
      <c r="G114" s="23" t="str">
        <f>HYPERLINK(VLOOKUP(C114,[1]Lookup!$A$1:$I$204,7,0),(VLOOKUP(C114,[1]Lookup!$A$1:$H$204,6,0)))</f>
        <v>WU416 PDF</v>
      </c>
      <c r="H114" s="19" t="s">
        <v>317</v>
      </c>
      <c r="I114" s="20" t="s">
        <v>125</v>
      </c>
      <c r="J114" s="24">
        <v>1749</v>
      </c>
      <c r="K114" s="22" t="s">
        <v>286</v>
      </c>
      <c r="L114" s="12">
        <f>VLOOKUP(C114,[1]Lookup!$A$1:$I$204,3,FALSE)</f>
        <v>12.15</v>
      </c>
      <c r="M114" s="12" t="str">
        <f>VLOOKUP(C114,[1]Lookup!$A$1:$I$204,4,FALSE)</f>
        <v>15.5" x 6.0" x 11.0"</v>
      </c>
    </row>
    <row r="115" spans="1:13" ht="144">
      <c r="A115" s="12" t="str">
        <f>VLOOKUP(C115,[1]Lookup!$A$1:$G$210,2,FALSE)</f>
        <v>Projector - Data</v>
      </c>
      <c r="B115" s="13" t="str">
        <f>VLOOKUP(C115,[1]Lookup!$A$1:$I$210,9,FALSE)</f>
        <v>Current</v>
      </c>
      <c r="C115" s="25" t="s">
        <v>318</v>
      </c>
      <c r="D115" s="15">
        <v>4800</v>
      </c>
      <c r="E115" s="16" t="s">
        <v>145</v>
      </c>
      <c r="F115" s="17" t="str">
        <f>VLOOKUP(C115,[1]Lookup!$A$1:$I$204,8,FALSE)</f>
        <v>1.39 to 2.09</v>
      </c>
      <c r="G115" s="23" t="str">
        <f>HYPERLINK(VLOOKUP(C115,[1]Lookup!$A$1:$I$204,7,0),(VLOOKUP(C115,[1]Lookup!$A$1:$H$204,6,0)))</f>
        <v>WU465 PDF</v>
      </c>
      <c r="H115" s="19" t="s">
        <v>319</v>
      </c>
      <c r="I115" s="20" t="s">
        <v>125</v>
      </c>
      <c r="J115" s="21">
        <v>2189</v>
      </c>
      <c r="K115" s="22" t="s">
        <v>126</v>
      </c>
      <c r="L115" s="12">
        <f>VLOOKUP(C115,[1]Lookup!$A$1:$I$204,3,FALSE)</f>
        <v>9.6</v>
      </c>
      <c r="M115" s="12" t="str">
        <f>VLOOKUP(C115,[1]Lookup!$A$1:$I$204,4,FALSE)</f>
        <v>15.5 x 13.25 x 6.75</v>
      </c>
    </row>
    <row r="116" spans="1:13" ht="87" thickBot="1">
      <c r="A116" s="12" t="str">
        <f>VLOOKUP(C116,[1]Lookup!$A$1:$G$210,2,FALSE)</f>
        <v>Projector - Data</v>
      </c>
      <c r="B116" s="13" t="str">
        <f>VLOOKUP(C116,[1]Lookup!$A$1:$I$210,9,FALSE)</f>
        <v>Limited Avail</v>
      </c>
      <c r="C116" s="31" t="s">
        <v>320</v>
      </c>
      <c r="D116" s="32">
        <v>6000</v>
      </c>
      <c r="E116" s="33" t="s">
        <v>145</v>
      </c>
      <c r="F116" s="17" t="str">
        <f>VLOOKUP(C116,[1]Lookup!$A$1:$I$204,8,FALSE)</f>
        <v>1.26 to 2.16</v>
      </c>
      <c r="G116" s="23" t="str">
        <f>HYPERLINK(VLOOKUP(C116,[1]Lookup!$A$1:$I$204,7,0),(VLOOKUP(C116,[1]Lookup!$A$1:$H$204,6,0)))</f>
        <v>WU515 PDF</v>
      </c>
      <c r="H116" s="34" t="s">
        <v>321</v>
      </c>
      <c r="I116" s="35" t="s">
        <v>113</v>
      </c>
      <c r="J116" s="41">
        <v>3149</v>
      </c>
      <c r="K116" s="37" t="s">
        <v>157</v>
      </c>
      <c r="L116" s="12">
        <f>VLOOKUP(C116,[1]Lookup!$A$1:$I$204,3,FALSE)</f>
        <v>19.399999999999999</v>
      </c>
      <c r="M116" s="12" t="str">
        <f>VLOOKUP(C116,[1]Lookup!$A$1:$I$204,4,FALSE)</f>
        <v>18.5” x 19.29” x 9.05”</v>
      </c>
    </row>
    <row r="117" spans="1:13" ht="86.4">
      <c r="A117" s="12" t="str">
        <f>VLOOKUP(C117,[1]Lookup!$A$1:$G$210,2,FALSE)</f>
        <v>Projector - Data</v>
      </c>
      <c r="B117" s="13" t="str">
        <f>VLOOKUP(C117,[1]Lookup!$A$1:$I$210,9,FALSE)</f>
        <v>Limited Avail</v>
      </c>
      <c r="C117" s="25" t="s">
        <v>322</v>
      </c>
      <c r="D117" s="15">
        <v>6000</v>
      </c>
      <c r="E117" s="16" t="s">
        <v>145</v>
      </c>
      <c r="F117" s="17" t="str">
        <f>VLOOKUP(C117,[1]Lookup!$A$1:$I$204,8,FALSE)</f>
        <v>1.26 to 2.16</v>
      </c>
      <c r="G117" s="23" t="str">
        <f>HYPERLINK(VLOOKUP(C117,[1]Lookup!$A$1:$I$204,7,0),(VLOOKUP(C117,[1]Lookup!$A$1:$H$204,6,0)))</f>
        <v>WU515T PDF</v>
      </c>
      <c r="H117" s="19" t="s">
        <v>323</v>
      </c>
      <c r="I117" s="20" t="s">
        <v>113</v>
      </c>
      <c r="J117" s="24">
        <v>3989</v>
      </c>
      <c r="K117" s="22" t="s">
        <v>152</v>
      </c>
      <c r="L117" s="12">
        <f>VLOOKUP(C117,[1]Lookup!$A$1:$I$204,3,FALSE)</f>
        <v>19.399999999999999</v>
      </c>
      <c r="M117" s="12" t="str">
        <f>VLOOKUP(C117,[1]Lookup!$A$1:$I$204,4,FALSE)</f>
        <v>18.5” x 19.29” x 9.05”</v>
      </c>
    </row>
    <row r="118" spans="1:13" ht="87" thickBot="1">
      <c r="A118" s="12" t="str">
        <f>VLOOKUP(C118,[1]Lookup!$A$1:$G$210,2,FALSE)</f>
        <v>Projector - Data</v>
      </c>
      <c r="B118" s="13" t="str">
        <f>VLOOKUP(C118,[1]Lookup!$A$1:$I$210,9,FALSE)</f>
        <v>Limited Avail</v>
      </c>
      <c r="C118" s="31" t="s">
        <v>324</v>
      </c>
      <c r="D118" s="32">
        <v>5500</v>
      </c>
      <c r="E118" s="33" t="s">
        <v>145</v>
      </c>
      <c r="F118" s="17">
        <f>VLOOKUP(C118,[1]Lookup!$A$1:$I$204,8,FALSE)</f>
        <v>0.79</v>
      </c>
      <c r="G118" s="23" t="str">
        <f>HYPERLINK(VLOOKUP(C118,[1]Lookup!$A$1:$I$204,7,0),(VLOOKUP(C118,[1]Lookup!$A$1:$H$204,6,0)))</f>
        <v>WU515TST PDF</v>
      </c>
      <c r="H118" s="34" t="s">
        <v>325</v>
      </c>
      <c r="I118" s="35" t="s">
        <v>113</v>
      </c>
      <c r="J118" s="41">
        <v>4719</v>
      </c>
      <c r="K118" s="37" t="s">
        <v>157</v>
      </c>
      <c r="L118" s="12">
        <f>VLOOKUP(C118,[1]Lookup!$A$1:$I$204,3,FALSE)</f>
        <v>18.2</v>
      </c>
      <c r="M118" s="12" t="str">
        <f>VLOOKUP(C118,[1]Lookup!$A$1:$I$204,4,FALSE)</f>
        <v>19.25 x 18.75 x 8.5</v>
      </c>
    </row>
    <row r="119" spans="1:13" ht="100.8">
      <c r="A119" s="12" t="str">
        <f>VLOOKUP(C119,[1]Lookup!$A$1:$G$210,2,FALSE)</f>
        <v>Projector - Data</v>
      </c>
      <c r="B119" s="13" t="str">
        <f>VLOOKUP(C119,[1]Lookup!$A$1:$I$210,9,FALSE)</f>
        <v>Current</v>
      </c>
      <c r="C119" s="25" t="s">
        <v>326</v>
      </c>
      <c r="D119" s="15">
        <v>6500</v>
      </c>
      <c r="E119" s="16" t="s">
        <v>145</v>
      </c>
      <c r="F119" s="17" t="str">
        <f>VLOOKUP(C119,[1]Lookup!$A$1:$I$204,8,FALSE)</f>
        <v>1.2 to 2.16</v>
      </c>
      <c r="G119" s="23" t="str">
        <f>HYPERLINK(VLOOKUP(C119,[1]Lookup!$A$1:$I$204,7,0),(VLOOKUP(C119,[1]Lookup!$A$1:$H$204,6,0)))</f>
        <v>WU615T PDF</v>
      </c>
      <c r="H119" s="19" t="s">
        <v>327</v>
      </c>
      <c r="I119" s="20" t="s">
        <v>113</v>
      </c>
      <c r="J119" s="21">
        <v>4109</v>
      </c>
      <c r="K119" s="22" t="s">
        <v>308</v>
      </c>
      <c r="L119" s="12">
        <f>VLOOKUP(C119,[1]Lookup!$A$1:$I$204,3,FALSE)</f>
        <v>19.600000000000001</v>
      </c>
      <c r="M119" s="12" t="str">
        <f>VLOOKUP(C119,[1]Lookup!$A$1:$I$204,4,FALSE)</f>
        <v>18.5” x 19.29” x 9.05”</v>
      </c>
    </row>
    <row r="120" spans="1:13" ht="57.6">
      <c r="A120" s="12" t="str">
        <f>VLOOKUP(C120,[1]Lookup!$A$1:$G$210,2,FALSE)</f>
        <v>Projector - Short Throw</v>
      </c>
      <c r="B120" s="13" t="str">
        <f>VLOOKUP(C120,[1]Lookup!$A$1:$I$210,9,FALSE)</f>
        <v>Current</v>
      </c>
      <c r="C120" s="25" t="s">
        <v>328</v>
      </c>
      <c r="D120" s="15">
        <v>3300</v>
      </c>
      <c r="E120" s="16" t="s">
        <v>329</v>
      </c>
      <c r="F120" s="17">
        <f>VLOOKUP(C120,[1]Lookup!$A$1:$I$204,8,FALSE)</f>
        <v>0.62</v>
      </c>
      <c r="G120" s="23" t="str">
        <f>HYPERLINK(VLOOKUP(C120,[1]Lookup!$A$1:$I$204,7,0),(VLOOKUP(C120,[1]Lookup!$A$1:$H$204,6,0)))</f>
        <v>X318ST PDF</v>
      </c>
      <c r="H120" s="19" t="s">
        <v>330</v>
      </c>
      <c r="I120" s="20" t="s">
        <v>109</v>
      </c>
      <c r="J120" s="21">
        <v>1219</v>
      </c>
      <c r="K120" s="22" t="s">
        <v>283</v>
      </c>
      <c r="L120" s="12">
        <f>VLOOKUP(C120,[1]Lookup!$A$1:$I$204,3,FALSE)</f>
        <v>6.7</v>
      </c>
      <c r="M120" s="12" t="str">
        <f>VLOOKUP(C120,[1]Lookup!$A$1:$I$204,4,FALSE)</f>
        <v>15.5" x 6.0" x 11.0"</v>
      </c>
    </row>
    <row r="121" spans="1:13" ht="86.4">
      <c r="A121" s="12" t="str">
        <f>VLOOKUP(C121,[1]Lookup!$A$1:$G$210,2,FALSE)</f>
        <v>Projector - Data</v>
      </c>
      <c r="B121" s="13" t="str">
        <f>VLOOKUP(C121,[1]Lookup!$A$1:$I$210,9,FALSE)</f>
        <v>Current</v>
      </c>
      <c r="C121" s="25" t="s">
        <v>331</v>
      </c>
      <c r="D121" s="15">
        <v>3600</v>
      </c>
      <c r="E121" s="16" t="s">
        <v>329</v>
      </c>
      <c r="F121" s="17" t="str">
        <f>VLOOKUP(C121,[1]Lookup!$A$1:$I$204,8,FALSE)</f>
        <v>1.94 – 2.15 ±5%</v>
      </c>
      <c r="G121" s="23" t="str">
        <f>HYPERLINK(VLOOKUP(C121,[1]Lookup!$A$1:$I$204,7,0),(VLOOKUP(C121,[1]Lookup!$A$1:$H$204,6,0)))</f>
        <v>X343 PDF</v>
      </c>
      <c r="H121" s="19" t="s">
        <v>332</v>
      </c>
      <c r="I121" s="20" t="s">
        <v>109</v>
      </c>
      <c r="J121" s="21">
        <v>679</v>
      </c>
      <c r="K121" s="22" t="s">
        <v>120</v>
      </c>
      <c r="L121" s="12">
        <f>VLOOKUP(C121,[1]Lookup!$A$1:$I$204,3,FALSE)</f>
        <v>9.6</v>
      </c>
      <c r="M121" s="12" t="str">
        <f>VLOOKUP(C121,[1]Lookup!$A$1:$I$204,4,FALSE)</f>
        <v>15.5 x 13.25 x 6.75</v>
      </c>
    </row>
    <row r="122" spans="1:13" ht="115.2">
      <c r="A122" s="12" t="str">
        <f>VLOOKUP(C122,[1]Lookup!$A$1:$G$210,2,FALSE)</f>
        <v>Projector - Data</v>
      </c>
      <c r="B122" s="13" t="str">
        <f>VLOOKUP(C122,[1]Lookup!$A$1:$I$210,9,FALSE)</f>
        <v>No New Orders</v>
      </c>
      <c r="C122" s="25" t="s">
        <v>333</v>
      </c>
      <c r="D122" s="15">
        <v>3600</v>
      </c>
      <c r="E122" s="16" t="s">
        <v>329</v>
      </c>
      <c r="F122" s="17" t="str">
        <f>VLOOKUP(C122,[1]Lookup!$A$1:$I$204,8,FALSE)</f>
        <v>1.95 to 2.15</v>
      </c>
      <c r="G122" s="23" t="str">
        <f>HYPERLINK(VLOOKUP(C122,[1]Lookup!$A$1:$I$204,7,0),(VLOOKUP(C122,[1]Lookup!$A$1:$H$204,6,0)))</f>
        <v>X365 PDF</v>
      </c>
      <c r="H122" s="19" t="s">
        <v>334</v>
      </c>
      <c r="I122" s="20" t="s">
        <v>109</v>
      </c>
      <c r="J122" s="24">
        <v>839</v>
      </c>
      <c r="K122" s="22" t="s">
        <v>335</v>
      </c>
      <c r="L122" s="12">
        <f>VLOOKUP(C122,[1]Lookup!$A$1:$I$204,3,FALSE)</f>
        <v>7</v>
      </c>
      <c r="M122" s="12" t="str">
        <f>VLOOKUP(C122,[1]Lookup!$A$1:$I$204,4,FALSE)</f>
        <v>15.6" x 10.9" x 6.1"</v>
      </c>
    </row>
    <row r="123" spans="1:13" ht="72">
      <c r="A123" s="12" t="str">
        <f>VLOOKUP(C123,[1]Lookup!$A$1:$G$210,2,FALSE)</f>
        <v>Projector - Data</v>
      </c>
      <c r="B123" s="13" t="str">
        <f>VLOOKUP(C123,[1]Lookup!$A$1:$I$210,9,FALSE)</f>
        <v>Current</v>
      </c>
      <c r="C123" s="25" t="s">
        <v>336</v>
      </c>
      <c r="D123" s="15">
        <v>4200</v>
      </c>
      <c r="E123" s="16" t="s">
        <v>329</v>
      </c>
      <c r="F123" s="17" t="str">
        <f>VLOOKUP(C123,[1]Lookup!$A$1:$I$204,8,FALSE)</f>
        <v>1.94 ~ 2.16</v>
      </c>
      <c r="G123" s="23" t="str">
        <f>HYPERLINK(VLOOKUP(C123,[1]Lookup!$A$1:$I$204,7,0),(VLOOKUP(C123,[1]Lookup!$A$1:$H$204,6,0)))</f>
        <v>X412.PDF</v>
      </c>
      <c r="H123" s="19" t="s">
        <v>337</v>
      </c>
      <c r="I123" s="20" t="s">
        <v>109</v>
      </c>
      <c r="J123" s="21">
        <v>1049</v>
      </c>
      <c r="K123" s="22" t="s">
        <v>129</v>
      </c>
      <c r="L123" s="12">
        <f>VLOOKUP(C123,[1]Lookup!$A$1:$I$204,3,FALSE)</f>
        <v>9.5</v>
      </c>
      <c r="M123" s="12" t="str">
        <f>VLOOKUP(C123,[1]Lookup!$A$1:$I$204,4,FALSE)</f>
        <v>15.5 x 13.25 x 6.75</v>
      </c>
    </row>
    <row r="124" spans="1:13" ht="86.4">
      <c r="A124" s="12" t="str">
        <f>VLOOKUP(C124,[1]Lookup!$A$1:$G$210,2,FALSE)</f>
        <v>Projector - Data</v>
      </c>
      <c r="B124" s="13" t="str">
        <f>VLOOKUP(C124,[1]Lookup!$A$1:$I$210,9,FALSE)</f>
        <v>No New Orders</v>
      </c>
      <c r="C124" s="25" t="s">
        <v>338</v>
      </c>
      <c r="D124" s="15">
        <v>4300</v>
      </c>
      <c r="E124" s="16" t="s">
        <v>329</v>
      </c>
      <c r="F124" s="17" t="str">
        <f>VLOOKUP(C124,[1]Lookup!$A$1:$I$204,8,FALSE)</f>
        <v>1.39 to 1.9</v>
      </c>
      <c r="G124" s="23" t="str">
        <f>HYPERLINK(VLOOKUP(C124,[1]Lookup!$A$1:$I$204,7,0),(VLOOKUP(C124,[1]Lookup!$A$1:$H$204,6,0)))</f>
        <v>X416 PDF</v>
      </c>
      <c r="H124" s="19" t="s">
        <v>339</v>
      </c>
      <c r="I124" s="20" t="s">
        <v>125</v>
      </c>
      <c r="J124" s="24">
        <v>1299</v>
      </c>
      <c r="K124" s="22" t="s">
        <v>340</v>
      </c>
      <c r="L124" s="12">
        <f>VLOOKUP(C124,[1]Lookup!$A$1:$I$204,3,FALSE)</f>
        <v>12.25</v>
      </c>
      <c r="M124" s="12" t="str">
        <f>VLOOKUP(C124,[1]Lookup!$A$1:$I$204,4,FALSE)</f>
        <v>15.5" x 6.0" x 11.0"</v>
      </c>
    </row>
    <row r="125" spans="1:13" ht="129.6">
      <c r="A125" s="12" t="str">
        <f>VLOOKUP(C125,[1]Lookup!$A$1:$G$210,2,FALSE)</f>
        <v>Projector - Data</v>
      </c>
      <c r="B125" s="13" t="str">
        <f>VLOOKUP(C125,[1]Lookup!$A$1:$I$210,9,FALSE)</f>
        <v>No New Orders</v>
      </c>
      <c r="C125" s="25" t="s">
        <v>341</v>
      </c>
      <c r="D125" s="15">
        <v>4500</v>
      </c>
      <c r="E125" s="16" t="s">
        <v>329</v>
      </c>
      <c r="F125" s="17" t="str">
        <f>VLOOKUP(C125,[1]Lookup!$A$1:$I$204,8,FALSE)</f>
        <v>1.28 to 1.53</v>
      </c>
      <c r="G125" s="23" t="str">
        <f>HYPERLINK(VLOOKUP(C125,[1]Lookup!$A$1:$I$204,7,0),(VLOOKUP(C125,[1]Lookup!$A$1:$H$204,6,0)))</f>
        <v>X460 PDF</v>
      </c>
      <c r="H125" s="19" t="s">
        <v>342</v>
      </c>
      <c r="I125" s="20" t="s">
        <v>125</v>
      </c>
      <c r="J125" s="24">
        <v>1399</v>
      </c>
      <c r="K125" s="22" t="s">
        <v>343</v>
      </c>
      <c r="L125" s="12">
        <f>VLOOKUP(C125,[1]Lookup!$A$1:$I$204,3,FALSE)</f>
        <v>9.6</v>
      </c>
      <c r="M125" s="12" t="str">
        <f>VLOOKUP(C125,[1]Lookup!$A$1:$I$204,4,FALSE)</f>
        <v>15.5 x 13.25 x 6.75</v>
      </c>
    </row>
    <row r="126" spans="1:13" ht="86.4">
      <c r="A126" s="12" t="str">
        <f>VLOOKUP(C126,[1]Lookup!$A$1:$G$210,2,FALSE)</f>
        <v>Projector - Data</v>
      </c>
      <c r="B126" s="13" t="str">
        <f>VLOOKUP(C126,[1]Lookup!$A$1:$I$210,9,FALSE)</f>
        <v>No New Orders</v>
      </c>
      <c r="C126" s="25" t="s">
        <v>344</v>
      </c>
      <c r="D126" s="15">
        <v>6500</v>
      </c>
      <c r="E126" s="16" t="s">
        <v>329</v>
      </c>
      <c r="F126" s="17" t="str">
        <f>VLOOKUP(C126,[1]Lookup!$A$1:$I$204,8,FALSE)</f>
        <v>1.24 to 2.23</v>
      </c>
      <c r="G126" s="23" t="str">
        <f>HYPERLINK(VLOOKUP(C126,[1]Lookup!$A$1:$I$204,7,0),(VLOOKUP(C126,[1]Lookup!$A$1:$H$204,6,0)))</f>
        <v>X515 PDF</v>
      </c>
      <c r="H126" s="19" t="s">
        <v>345</v>
      </c>
      <c r="I126" s="20" t="s">
        <v>113</v>
      </c>
      <c r="J126" s="24">
        <v>2199</v>
      </c>
      <c r="K126" s="22" t="s">
        <v>346</v>
      </c>
      <c r="L126" s="12">
        <f>VLOOKUP(C126,[1]Lookup!$A$1:$I$204,3,FALSE)</f>
        <v>19.399999999999999</v>
      </c>
      <c r="M126" s="12" t="str">
        <f>VLOOKUP(C126,[1]Lookup!$A$1:$I$204,4,FALSE)</f>
        <v>18.5” x 19.29” x 9.05”</v>
      </c>
    </row>
    <row r="127" spans="1:13" ht="72">
      <c r="A127" s="12" t="str">
        <f>VLOOKUP(C127,[1]Lookup!$A$1:$G$210,2,FALSE)</f>
        <v>Projector - Data</v>
      </c>
      <c r="B127" s="13" t="str">
        <f>VLOOKUP(C127,[1]Lookup!$A$1:$I$210,9,FALSE)</f>
        <v>Current</v>
      </c>
      <c r="C127" s="25" t="s">
        <v>347</v>
      </c>
      <c r="D127" s="15">
        <v>6000</v>
      </c>
      <c r="E127" s="16" t="s">
        <v>329</v>
      </c>
      <c r="F127" s="17" t="str">
        <f>VLOOKUP(C127,[1]Lookup!$A$1:$I$204,8,FALSE)</f>
        <v>1.8 - 2.1</v>
      </c>
      <c r="G127" s="23" t="str">
        <f>HYPERLINK(VLOOKUP(C127,[1]Lookup!$A$1:$I$204,7,0),(VLOOKUP(C127,[1]Lookup!$A$1:$H$204,6,0)))</f>
        <v>X600 PDF</v>
      </c>
      <c r="H127" s="19" t="s">
        <v>348</v>
      </c>
      <c r="I127" s="20" t="s">
        <v>125</v>
      </c>
      <c r="J127" s="21">
        <v>2449</v>
      </c>
      <c r="K127" s="22" t="s">
        <v>149</v>
      </c>
      <c r="L127" s="12">
        <f>VLOOKUP(C127,[1]Lookup!$A$1:$I$204,3,FALSE)</f>
        <v>12.4</v>
      </c>
      <c r="M127" s="12" t="str">
        <f>VLOOKUP(C127,[1]Lookup!$A$1:$I$204,4,FALSE)</f>
        <v>18" x 15.75" x 7.8</v>
      </c>
    </row>
    <row r="128" spans="1:13" ht="72">
      <c r="A128" s="12" t="str">
        <f>VLOOKUP(C128,[1]Lookup!$A$1:$G$210,2,FALSE)</f>
        <v>Projector - Ultra Short</v>
      </c>
      <c r="B128" s="13" t="str">
        <f>VLOOKUP(C128,[1]Lookup!$A$1:$I$210,9,FALSE)</f>
        <v>Current</v>
      </c>
      <c r="C128" s="25" t="s">
        <v>349</v>
      </c>
      <c r="D128" s="15">
        <v>4000</v>
      </c>
      <c r="E128" s="16" t="s">
        <v>107</v>
      </c>
      <c r="F128" s="17">
        <f>VLOOKUP(C128,[1]Lookup!$A$1:$I$204,8,FALSE)</f>
        <v>0.25</v>
      </c>
      <c r="G128" s="23" t="str">
        <f>HYPERLINK(VLOOKUP(C128,[1]Lookup!$A$1:$I$204,7,0),(VLOOKUP(C128,[1]Lookup!$A$1:$H$204,6,0)))</f>
        <v>ZH400UST PDF</v>
      </c>
      <c r="H128" s="19" t="s">
        <v>350</v>
      </c>
      <c r="I128" s="20" t="s">
        <v>351</v>
      </c>
      <c r="J128" s="21">
        <v>4459</v>
      </c>
      <c r="K128" s="22" t="s">
        <v>114</v>
      </c>
      <c r="L128" s="12">
        <f>VLOOKUP(C128,[1]Lookup!$A$1:$I$204,3,FALSE)</f>
        <v>17.3</v>
      </c>
      <c r="M128" s="12" t="str">
        <f>VLOOKUP(C128,[1]Lookup!$A$1:$I$204,4,FALSE)</f>
        <v>16.5”x18.5”x12”</v>
      </c>
    </row>
    <row r="129" spans="1:13" ht="86.4">
      <c r="A129" s="12" t="str">
        <f>VLOOKUP(C129,[1]Lookup!$A$1:$G$210,2,FALSE)</f>
        <v>Projector - Data</v>
      </c>
      <c r="B129" s="13" t="str">
        <f>VLOOKUP(C129,[1]Lookup!$A$1:$I$210,9,FALSE)</f>
        <v>Current</v>
      </c>
      <c r="C129" s="25" t="s">
        <v>352</v>
      </c>
      <c r="D129" s="15">
        <v>4000</v>
      </c>
      <c r="E129" s="16" t="s">
        <v>107</v>
      </c>
      <c r="F129" s="17" t="str">
        <f>VLOOKUP(C129,[1]Lookup!$A$1:$I$204,8,FALSE)</f>
        <v>1.21-1.59</v>
      </c>
      <c r="G129" s="23" t="str">
        <f>HYPERLINK(VLOOKUP(C129,[1]Lookup!$A$1:$I$204,7,0),(VLOOKUP(C129,[1]Lookup!$A$1:$H$204,6,0)))</f>
        <v>ZH403 PDF</v>
      </c>
      <c r="H129" s="19" t="s">
        <v>353</v>
      </c>
      <c r="I129" s="20" t="s">
        <v>102</v>
      </c>
      <c r="J129" s="24">
        <v>2189</v>
      </c>
      <c r="K129" s="22" t="s">
        <v>354</v>
      </c>
      <c r="L129" s="12">
        <f>VLOOKUP(C129,[1]Lookup!$A$1:$I$204,3,FALSE)</f>
        <v>16.5</v>
      </c>
      <c r="M129" s="12" t="str">
        <f>VLOOKUP(C129,[1]Lookup!$A$1:$I$204,4,FALSE)</f>
        <v>20.5" x 15" x 8"</v>
      </c>
    </row>
    <row r="130" spans="1:13" ht="115.2">
      <c r="A130" s="12" t="str">
        <f>VLOOKUP(C130,[1]Lookup!$A$1:$G$210,2,FALSE)</f>
        <v>Projector - Data</v>
      </c>
      <c r="B130" s="13" t="str">
        <f>VLOOKUP(C130,[1]Lookup!$A$1:$I$210,9,FALSE)</f>
        <v>Current</v>
      </c>
      <c r="C130" s="25" t="s">
        <v>355</v>
      </c>
      <c r="D130" s="15">
        <v>4500</v>
      </c>
      <c r="E130" s="16" t="s">
        <v>107</v>
      </c>
      <c r="F130" s="17" t="str">
        <f>VLOOKUP(C130,[1]Lookup!$A$1:$I$204,8,FALSE)</f>
        <v>1.4-2.24±5%</v>
      </c>
      <c r="G130" s="23" t="str">
        <f>HYPERLINK(VLOOKUP(C130,[1]Lookup!$A$1:$I$204,7,0),(VLOOKUP(C130,[1]Lookup!$A$1:$H$204,6,0)))</f>
        <v>ZH406 PDF</v>
      </c>
      <c r="H130" s="19" t="s">
        <v>356</v>
      </c>
      <c r="I130" s="20" t="s">
        <v>102</v>
      </c>
      <c r="J130" s="24">
        <v>2799</v>
      </c>
      <c r="K130" s="22" t="s">
        <v>357</v>
      </c>
      <c r="L130" s="12">
        <f>VLOOKUP(C130,[1]Lookup!$A$1:$I$204,3,FALSE)</f>
        <v>17</v>
      </c>
      <c r="M130" s="12" t="str">
        <f>VLOOKUP(C130,[1]Lookup!$A$1:$I$204,4,FALSE)</f>
        <v>20.5" x 15" x 8"</v>
      </c>
    </row>
    <row r="131" spans="1:13" ht="115.2">
      <c r="A131" s="12" t="str">
        <f>VLOOKUP(C131,[1]Lookup!$A$1:$G$210,2,FALSE)</f>
        <v>Projector - Data</v>
      </c>
      <c r="B131" s="13" t="str">
        <f>VLOOKUP(C131,[1]Lookup!$A$1:$I$210,9,FALSE)</f>
        <v>Current</v>
      </c>
      <c r="C131" s="25" t="s">
        <v>358</v>
      </c>
      <c r="D131" s="15">
        <v>4200</v>
      </c>
      <c r="E131" s="16" t="s">
        <v>107</v>
      </c>
      <c r="F131" s="17">
        <f>VLOOKUP(C131,[1]Lookup!$A$1:$I$204,8,FALSE)</f>
        <v>0.5</v>
      </c>
      <c r="G131" s="23" t="str">
        <f>HYPERLINK(VLOOKUP(C131,[1]Lookup!$A$1:$I$204,7,0),(VLOOKUP(C131,[1]Lookup!$A$1:$H$204,6,0)))</f>
        <v>ZH406ST.PDF</v>
      </c>
      <c r="H131" s="19" t="s">
        <v>359</v>
      </c>
      <c r="I131" s="20" t="s">
        <v>102</v>
      </c>
      <c r="J131" s="24">
        <v>3149</v>
      </c>
      <c r="K131" s="22" t="s">
        <v>129</v>
      </c>
      <c r="L131" s="12">
        <f>VLOOKUP(C131,[1]Lookup!$A$1:$I$204,3,FALSE)</f>
        <v>17</v>
      </c>
      <c r="M131" s="12" t="str">
        <f>VLOOKUP(C131,[1]Lookup!$A$1:$I$204,4,FALSE)</f>
        <v>20.5" x 15" x 8"</v>
      </c>
    </row>
    <row r="132" spans="1:13" ht="72">
      <c r="A132" s="12" t="str">
        <f>VLOOKUP(C132,[1]Lookup!$A$1:$G$210,2,FALSE)</f>
        <v>Projector - Ultra Short</v>
      </c>
      <c r="B132" s="13" t="str">
        <f>VLOOKUP(C132,[1]Lookup!$A$1:$I$210,9,FALSE)</f>
        <v>Current</v>
      </c>
      <c r="C132" s="30" t="s">
        <v>360</v>
      </c>
      <c r="D132" s="15">
        <v>4000</v>
      </c>
      <c r="E132" s="16" t="s">
        <v>107</v>
      </c>
      <c r="F132" s="17">
        <f>VLOOKUP(C132,[1]Lookup!$A$1:$I$204,8,FALSE)</f>
        <v>0.25</v>
      </c>
      <c r="G132" s="23" t="str">
        <f>HYPERLINK(VLOOKUP(C132,[1]Lookup!$A$1:$I$204,7,0),(VLOOKUP(C132,[1]Lookup!$A$1:$H$204,6,0)))</f>
        <v>ZH420UST-B PDF</v>
      </c>
      <c r="H132" s="19" t="s">
        <v>361</v>
      </c>
      <c r="I132" s="20" t="s">
        <v>351</v>
      </c>
      <c r="J132" s="21">
        <v>5689</v>
      </c>
      <c r="K132" s="22" t="s">
        <v>114</v>
      </c>
      <c r="L132" s="12">
        <f>VLOOKUP(C132,[1]Lookup!$A$1:$I$204,3,FALSE)</f>
        <v>17.5</v>
      </c>
      <c r="M132" s="12" t="str">
        <f>VLOOKUP(C132,[1]Lookup!$A$1:$I$204,4,FALSE)</f>
        <v>16.5” x12” x18.5”</v>
      </c>
    </row>
    <row r="133" spans="1:13" ht="72">
      <c r="A133" s="12" t="str">
        <f>VLOOKUP(C133,[1]Lookup!$A$1:$G$210,2,FALSE)</f>
        <v>Projector - Ultra Short</v>
      </c>
      <c r="B133" s="13" t="str">
        <f>VLOOKUP(C133,[1]Lookup!$A$1:$I$210,9,FALSE)</f>
        <v>Current</v>
      </c>
      <c r="C133" s="30" t="s">
        <v>362</v>
      </c>
      <c r="D133" s="15">
        <v>4000</v>
      </c>
      <c r="E133" s="16" t="s">
        <v>107</v>
      </c>
      <c r="F133" s="17">
        <f>VLOOKUP(C133,[1]Lookup!$A$1:$I$204,8,FALSE)</f>
        <v>0.25</v>
      </c>
      <c r="G133" s="23" t="str">
        <f>HYPERLINK(VLOOKUP(C133,[1]Lookup!$A$1:$I$204,7,0),(VLOOKUP(C133,[1]Lookup!$A$1:$H$204,6,0)))</f>
        <v>ZH420UST-W PDF</v>
      </c>
      <c r="H133" s="19" t="s">
        <v>361</v>
      </c>
      <c r="I133" s="20" t="s">
        <v>351</v>
      </c>
      <c r="J133" s="21">
        <v>5689</v>
      </c>
      <c r="K133" s="22" t="s">
        <v>114</v>
      </c>
      <c r="L133" s="12">
        <f>VLOOKUP(C133,[1]Lookup!$A$1:$I$204,3,FALSE)</f>
        <v>17.5</v>
      </c>
      <c r="M133" s="12" t="str">
        <f>VLOOKUP(C133,[1]Lookup!$A$1:$I$204,4,FALSE)</f>
        <v>16.5” x12” x18.5”</v>
      </c>
    </row>
    <row r="134" spans="1:13" ht="100.8">
      <c r="A134" s="12" t="str">
        <f>VLOOKUP(C134,[1]Lookup!$A$1:$G$210,2,FALSE)</f>
        <v>Projector - ProScene</v>
      </c>
      <c r="B134" s="13" t="str">
        <f>VLOOKUP(C134,[1]Lookup!$A$1:$I$210,9,FALSE)</f>
        <v>No New Orders</v>
      </c>
      <c r="C134" s="25" t="s">
        <v>363</v>
      </c>
      <c r="D134" s="15">
        <v>5000</v>
      </c>
      <c r="E134" s="16" t="s">
        <v>107</v>
      </c>
      <c r="F134" s="17" t="str">
        <f>VLOOKUP(C134,[1]Lookup!$A$1:$I$204,8,FALSE)</f>
        <v>1.2 to 1.92</v>
      </c>
      <c r="G134" s="23" t="str">
        <f>HYPERLINK(VLOOKUP(C134,[1]Lookup!$A$1:$I$204,7,0),(VLOOKUP(C134,[1]Lookup!$A$1:$H$204,6,0)))</f>
        <v>ZH500T-B PDF</v>
      </c>
      <c r="H134" s="19" t="s">
        <v>364</v>
      </c>
      <c r="I134" s="20" t="s">
        <v>351</v>
      </c>
      <c r="J134" s="24">
        <v>4399</v>
      </c>
      <c r="K134" s="22" t="s">
        <v>365</v>
      </c>
      <c r="L134" s="12">
        <f>VLOOKUP(C134,[1]Lookup!$A$1:$I$204,3,FALSE)</f>
        <v>32</v>
      </c>
      <c r="M134" s="12" t="str">
        <f>VLOOKUP(C134,[1]Lookup!$A$1:$I$204,4,FALSE)</f>
        <v>27.7”x 21.8” x 12”</v>
      </c>
    </row>
    <row r="135" spans="1:13" ht="86.4">
      <c r="A135" s="12" t="str">
        <f>VLOOKUP(C135,[1]Lookup!$A$1:$G$210,2,FALSE)</f>
        <v>Projector - ProScene</v>
      </c>
      <c r="B135" s="13" t="str">
        <f>VLOOKUP(C135,[1]Lookup!$A$1:$I$210,9,FALSE)</f>
        <v>No New Orders</v>
      </c>
      <c r="C135" s="25" t="s">
        <v>366</v>
      </c>
      <c r="D135" s="15">
        <v>5000</v>
      </c>
      <c r="E135" s="16" t="s">
        <v>107</v>
      </c>
      <c r="F135" s="17" t="str">
        <f>VLOOKUP(C135,[1]Lookup!$A$1:$I$204,8,FALSE)</f>
        <v>1.2 to 1.92</v>
      </c>
      <c r="G135" s="23" t="str">
        <f>HYPERLINK(VLOOKUP(C135,[1]Lookup!$A$1:$I$204,7,0),(VLOOKUP(C135,[1]Lookup!$A$1:$H$204,6,0)))</f>
        <v>ZH500T-W PDF</v>
      </c>
      <c r="H135" s="19" t="s">
        <v>367</v>
      </c>
      <c r="I135" s="20" t="s">
        <v>351</v>
      </c>
      <c r="J135" s="24">
        <v>4369</v>
      </c>
      <c r="K135" s="22" t="s">
        <v>365</v>
      </c>
      <c r="L135" s="12">
        <f>VLOOKUP(C135,[1]Lookup!$A$1:$I$204,3,FALSE)</f>
        <v>32</v>
      </c>
      <c r="M135" s="12" t="str">
        <f>VLOOKUP(C135,[1]Lookup!$A$1:$I$204,4,FALSE)</f>
        <v>27.7”x 21.8” x 12”</v>
      </c>
    </row>
    <row r="136" spans="1:13" ht="101.4" thickBot="1">
      <c r="A136" s="12" t="str">
        <f>VLOOKUP(C136,[1]Lookup!$A$1:$G$210,2,FALSE)</f>
        <v>Projector - Ultra Short</v>
      </c>
      <c r="B136" s="13" t="str">
        <f>VLOOKUP(C136,[1]Lookup!$A$1:$I$210,9,FALSE)</f>
        <v>Current</v>
      </c>
      <c r="C136" s="53" t="s">
        <v>368</v>
      </c>
      <c r="D136" s="32">
        <v>5000</v>
      </c>
      <c r="E136" s="33" t="s">
        <v>107</v>
      </c>
      <c r="F136" s="17">
        <f>VLOOKUP(C136,[1]Lookup!$A$1:$I$204,8,FALSE)</f>
        <v>0.25</v>
      </c>
      <c r="G136" s="23" t="str">
        <f>HYPERLINK(VLOOKUP(C136,[1]Lookup!$A$1:$I$204,7,0),(VLOOKUP(C136,[1]Lookup!$A$1:$H$204,6,0)))</f>
        <v>ZH500UST.PDF</v>
      </c>
      <c r="H136" s="34" t="s">
        <v>369</v>
      </c>
      <c r="I136" s="35" t="s">
        <v>351</v>
      </c>
      <c r="J136" s="41">
        <v>5599</v>
      </c>
      <c r="K136" s="37" t="s">
        <v>114</v>
      </c>
      <c r="L136" s="12">
        <f>VLOOKUP(C136,[1]Lookup!$A$1:$I$204,3,FALSE)</f>
        <v>19</v>
      </c>
      <c r="M136" s="12" t="str">
        <f>VLOOKUP(C136,[1]Lookup!$A$1:$I$204,4,FALSE)</f>
        <v>20.25” x 12.5” x 16.5”</v>
      </c>
    </row>
    <row r="137" spans="1:13" ht="86.4">
      <c r="A137" s="12" t="str">
        <f>VLOOKUP(C137,[1]Lookup!$A$1:$G$210,2,FALSE)</f>
        <v>Projector - ProScene</v>
      </c>
      <c r="B137" s="13" t="str">
        <f>VLOOKUP(C137,[1]Lookup!$A$1:$I$210,9,FALSE)</f>
        <v>Current</v>
      </c>
      <c r="C137" s="14" t="s">
        <v>370</v>
      </c>
      <c r="D137" s="15">
        <v>5000</v>
      </c>
      <c r="E137" s="16" t="s">
        <v>107</v>
      </c>
      <c r="F137" s="17" t="str">
        <f>VLOOKUP(C137,[1]Lookup!$A$1:$I$204,8,FALSE)</f>
        <v>1.4-2.24</v>
      </c>
      <c r="G137" s="23" t="str">
        <f>HYPERLINK(VLOOKUP(C137,[1]Lookup!$A$1:$I$204,7,0),(VLOOKUP(C137,[1]Lookup!$A$1:$H$204,6,0)))</f>
        <v>ZH506T-B PDF</v>
      </c>
      <c r="H137" s="19" t="s">
        <v>371</v>
      </c>
      <c r="I137" s="20" t="s">
        <v>351</v>
      </c>
      <c r="J137" s="21">
        <v>5059</v>
      </c>
      <c r="K137" s="22" t="s">
        <v>372</v>
      </c>
      <c r="L137" s="12">
        <f>VLOOKUP(C137,[1]Lookup!$A$1:$I$204,3,FALSE)</f>
        <v>16.5</v>
      </c>
      <c r="M137" s="12" t="str">
        <f>VLOOKUP(C137,[1]Lookup!$A$1:$I$204,4,FALSE)</f>
        <v>18.3” x 9.8” x 22”</v>
      </c>
    </row>
    <row r="138" spans="1:13" ht="115.2">
      <c r="A138" s="12" t="str">
        <f>VLOOKUP(C138,[1]Lookup!$A$1:$G$210,2,FALSE)</f>
        <v>Projector - ProScene</v>
      </c>
      <c r="B138" s="13" t="str">
        <f>VLOOKUP(C138,[1]Lookup!$A$1:$I$210,9,FALSE)</f>
        <v>Current</v>
      </c>
      <c r="C138" s="14" t="s">
        <v>373</v>
      </c>
      <c r="D138" s="15">
        <v>5000</v>
      </c>
      <c r="E138" s="16" t="s">
        <v>107</v>
      </c>
      <c r="F138" s="17" t="str">
        <f>VLOOKUP(C138,[1]Lookup!$A$1:$I$204,8,FALSE)</f>
        <v>1.4-2.24:2</v>
      </c>
      <c r="G138" s="23" t="str">
        <f>HYPERLINK(VLOOKUP(C138,[1]Lookup!$A$1:$I$204,7,0),(VLOOKUP(C138,[1]Lookup!$A$1:$H$204,6,0)))</f>
        <v>ZH506T-W</v>
      </c>
      <c r="H138" s="19" t="s">
        <v>374</v>
      </c>
      <c r="I138" s="20" t="s">
        <v>351</v>
      </c>
      <c r="J138" s="21">
        <v>5069</v>
      </c>
      <c r="K138" s="22" t="s">
        <v>372</v>
      </c>
      <c r="L138" s="12">
        <f>VLOOKUP(C138,[1]Lookup!$A$1:$I$204,3,FALSE)</f>
        <v>16.5</v>
      </c>
      <c r="M138" s="12" t="str">
        <f>VLOOKUP(C138,[1]Lookup!$A$1:$I$204,4,FALSE)</f>
        <v>18.3” x 9.8” x 22”</v>
      </c>
    </row>
    <row r="139" spans="1:13" ht="86.4">
      <c r="A139" s="12" t="str">
        <f>VLOOKUP(C139,[1]Lookup!$A$1:$G$210,2,FALSE)</f>
        <v>Projector - ProScene</v>
      </c>
      <c r="B139" s="13" t="str">
        <f>VLOOKUP(C139,[1]Lookup!$A$1:$I$210,9,FALSE)</f>
        <v>Current</v>
      </c>
      <c r="C139" s="14" t="s">
        <v>375</v>
      </c>
      <c r="D139" s="15">
        <v>5000</v>
      </c>
      <c r="E139" s="16" t="s">
        <v>107</v>
      </c>
      <c r="F139" s="17" t="str">
        <f>VLOOKUP(C139,[1]Lookup!$A$1:$I$204,8,FALSE)</f>
        <v>1.40-2.24:2</v>
      </c>
      <c r="G139" s="23" t="str">
        <f>HYPERLINK(VLOOKUP(C139,[1]Lookup!$A$1:$I$204,7,0),(VLOOKUP(C139,[1]Lookup!$A$1:$H$204,6,0)))</f>
        <v>ZH506-W PDF</v>
      </c>
      <c r="H139" s="19" t="s">
        <v>376</v>
      </c>
      <c r="I139" s="20" t="s">
        <v>351</v>
      </c>
      <c r="J139" s="21">
        <v>4639</v>
      </c>
      <c r="K139" s="22" t="s">
        <v>372</v>
      </c>
      <c r="L139" s="12">
        <f>VLOOKUP(C139,[1]Lookup!$A$1:$I$204,3,FALSE)</f>
        <v>16.5</v>
      </c>
      <c r="M139" s="12" t="str">
        <f>VLOOKUP(C139,[1]Lookup!$A$1:$I$204,4,FALSE)</f>
        <v>18.3” x 9.8” x 22”</v>
      </c>
    </row>
    <row r="140" spans="1:13" ht="100.8">
      <c r="A140" s="12" t="str">
        <f>VLOOKUP(C140,[1]Lookup!$A$1:$G$210,2,FALSE)</f>
        <v>Projector - ProScene</v>
      </c>
      <c r="B140" s="13" t="str">
        <f>VLOOKUP(C140,[1]Lookup!$A$1:$I$210,9,FALSE)</f>
        <v>Current</v>
      </c>
      <c r="C140" s="14" t="s">
        <v>377</v>
      </c>
      <c r="D140" s="15">
        <v>6000</v>
      </c>
      <c r="E140" s="16" t="s">
        <v>107</v>
      </c>
      <c r="F140" s="17" t="str">
        <f>VLOOKUP(C140,[1]Lookup!$A$1:$I$204,8,FALSE)</f>
        <v>1.2-1.9</v>
      </c>
      <c r="G140" s="23" t="str">
        <f>HYPERLINK(VLOOKUP(C140,[1]Lookup!$A$1:$I$204,7,0),(VLOOKUP(C140,[1]Lookup!$A$1:$H$204,6,0)))</f>
        <v>ZH606-B PDF</v>
      </c>
      <c r="H140" s="19" t="s">
        <v>378</v>
      </c>
      <c r="I140" s="20" t="s">
        <v>351</v>
      </c>
      <c r="J140" s="24">
        <v>5769</v>
      </c>
      <c r="K140" s="22" t="s">
        <v>379</v>
      </c>
      <c r="L140" s="12">
        <f>VLOOKUP(C140,[1]Lookup!$A$1:$I$204,3,FALSE)</f>
        <v>17.3</v>
      </c>
      <c r="M140" s="12" t="str">
        <f>VLOOKUP(C140,[1]Lookup!$A$1:$I$204,4,FALSE)</f>
        <v>18.3" x 9.8" x 22"</v>
      </c>
    </row>
    <row r="141" spans="1:13" ht="101.4" thickBot="1">
      <c r="A141" s="12" t="str">
        <f>VLOOKUP(C141,[1]Lookup!$A$1:$G$210,2,FALSE)</f>
        <v>Projector - ProScene</v>
      </c>
      <c r="B141" s="13" t="str">
        <f>VLOOKUP(C141,[1]Lookup!$A$1:$I$210,9,FALSE)</f>
        <v>Current</v>
      </c>
      <c r="C141" s="54" t="s">
        <v>380</v>
      </c>
      <c r="D141" s="32">
        <v>6000</v>
      </c>
      <c r="E141" s="33" t="s">
        <v>107</v>
      </c>
      <c r="F141" s="17">
        <f>VLOOKUP(C141,[1]Lookup!$A$1:$I$204,8,FALSE)</f>
        <v>0.79</v>
      </c>
      <c r="G141" s="23" t="str">
        <f>HYPERLINK(VLOOKUP(C141,[1]Lookup!$A$1:$I$204,7,0),(VLOOKUP(C141,[1]Lookup!$A$1:$H$204,6,0)))</f>
        <v>ZH606TST-W PDF</v>
      </c>
      <c r="H141" s="34" t="s">
        <v>381</v>
      </c>
      <c r="I141" s="35" t="s">
        <v>351</v>
      </c>
      <c r="J141" s="41">
        <v>6469</v>
      </c>
      <c r="K141" s="37" t="s">
        <v>379</v>
      </c>
      <c r="L141" s="12">
        <f>VLOOKUP(C141,[1]Lookup!$A$1:$I$204,3,FALSE)</f>
        <v>17.3</v>
      </c>
      <c r="M141" s="12" t="str">
        <f>VLOOKUP(C141,[1]Lookup!$A$1:$I$204,4,FALSE)</f>
        <v>18.3" x 9.8" x 22"</v>
      </c>
    </row>
    <row r="142" spans="1:13" ht="100.8">
      <c r="A142" s="12" t="str">
        <f>VLOOKUP(C142,[1]Lookup!$A$1:$G$210,2,FALSE)</f>
        <v>Projector - ProScene</v>
      </c>
      <c r="B142" s="13" t="str">
        <f>VLOOKUP(C142,[1]Lookup!$A$1:$I$210,9,FALSE)</f>
        <v>Current</v>
      </c>
      <c r="C142" s="14" t="s">
        <v>382</v>
      </c>
      <c r="D142" s="15">
        <v>6000</v>
      </c>
      <c r="E142" s="16" t="s">
        <v>107</v>
      </c>
      <c r="F142" s="17" t="str">
        <f>VLOOKUP(C142,[1]Lookup!$A$1:$I$204,8,FALSE)</f>
        <v>1.2-1.9</v>
      </c>
      <c r="G142" s="23" t="str">
        <f>HYPERLINK(VLOOKUP(C142,[1]Lookup!$A$1:$I$204,7,0),(VLOOKUP(C142,[1]Lookup!$A$1:$H$204,6,0)))</f>
        <v>ZH606-W PDF</v>
      </c>
      <c r="H142" s="19" t="s">
        <v>383</v>
      </c>
      <c r="I142" s="20" t="s">
        <v>351</v>
      </c>
      <c r="J142" s="24">
        <v>5769</v>
      </c>
      <c r="K142" s="22" t="s">
        <v>379</v>
      </c>
      <c r="L142" s="12">
        <f>VLOOKUP(C142,[1]Lookup!$A$1:$I$204,3,FALSE)</f>
        <v>17.3</v>
      </c>
      <c r="M142" s="12" t="str">
        <f>VLOOKUP(C142,[1]Lookup!$A$1:$I$204,4,FALSE)</f>
        <v>18.3" x 9.8" x 22"</v>
      </c>
    </row>
    <row r="143" spans="1:13" ht="115.2">
      <c r="A143" s="12" t="str">
        <f>VLOOKUP(C143,[1]Lookup!$A$1:$G$210,2,FALSE)</f>
        <v>Projector - ProScene</v>
      </c>
      <c r="B143" s="13" t="str">
        <f>VLOOKUP(C143,[1]Lookup!$A$1:$I$210,9,FALSE)</f>
        <v>Current</v>
      </c>
      <c r="C143" s="25" t="s">
        <v>384</v>
      </c>
      <c r="D143" s="15">
        <v>10000</v>
      </c>
      <c r="E143" s="16" t="s">
        <v>257</v>
      </c>
      <c r="F143" s="17" t="str">
        <f>VLOOKUP(C143,[1]Lookup!$A$1:$I$204,8,FALSE)</f>
        <v>5 Optional lenses</v>
      </c>
      <c r="G143" s="23" t="str">
        <f>HYPERLINK(VLOOKUP(C143,[1]Lookup!$A$1:$I$204,7,0),(VLOOKUP(C143,[1]Lookup!$A$1:$H$204,6,0)))</f>
        <v>ZK1050 PDF</v>
      </c>
      <c r="H143" s="19" t="s">
        <v>385</v>
      </c>
      <c r="I143" s="20" t="s">
        <v>351</v>
      </c>
      <c r="J143" s="21">
        <v>48999</v>
      </c>
      <c r="K143" s="22" t="s">
        <v>386</v>
      </c>
      <c r="L143" s="12">
        <f>VLOOKUP(C143,[1]Lookup!$A$1:$I$204,3,FALSE)</f>
        <v>95</v>
      </c>
      <c r="M143" s="12" t="str">
        <f>VLOOKUP(C143,[1]Lookup!$A$1:$I$204,4,FALSE)</f>
        <v>35.5 x 14.25 x 30</v>
      </c>
    </row>
    <row r="144" spans="1:13" ht="101.4" thickBot="1">
      <c r="A144" s="12" t="str">
        <f>VLOOKUP(C144,[1]Lookup!$A$1:$G$210,2,FALSE)</f>
        <v>Projector - ProScene</v>
      </c>
      <c r="B144" s="13" t="str">
        <f>VLOOKUP(C144,[1]Lookup!$A$1:$I$210,9,FALSE)</f>
        <v>Current</v>
      </c>
      <c r="C144" s="31" t="s">
        <v>387</v>
      </c>
      <c r="D144" s="32">
        <v>5000</v>
      </c>
      <c r="E144" s="33" t="s">
        <v>257</v>
      </c>
      <c r="F144" s="17" t="str">
        <f>VLOOKUP(C144,[1]Lookup!$A$1:$I$204,8,FALSE)</f>
        <v>1.39 ~ 2.22</v>
      </c>
      <c r="G144" s="23" t="str">
        <f>HYPERLINK(VLOOKUP(C144,[1]Lookup!$A$1:$I$204,7,0),(VLOOKUP(C144,[1]Lookup!$A$1:$H$204,6,0)))</f>
        <v>ZK507-W PDF</v>
      </c>
      <c r="H144" s="34" t="s">
        <v>388</v>
      </c>
      <c r="I144" s="35" t="s">
        <v>351</v>
      </c>
      <c r="J144" s="36">
        <v>6999</v>
      </c>
      <c r="K144" s="37" t="s">
        <v>389</v>
      </c>
      <c r="L144" s="12">
        <f>VLOOKUP(C144,[1]Lookup!$A$1:$I$204,3,FALSE)</f>
        <v>26.3</v>
      </c>
      <c r="M144" s="12" t="str">
        <f>VLOOKUP(C144,[1]Lookup!$A$1:$I$204,4,FALSE)</f>
        <v>18.3” x 12.2 x 23”</v>
      </c>
    </row>
    <row r="145" spans="1:13" s="11" customFormat="1" ht="115.2">
      <c r="A145" s="12" t="str">
        <f>VLOOKUP(C145,[1]Lookup!$A$1:$G$210,2,FALSE)</f>
        <v>Projector - ProScene</v>
      </c>
      <c r="B145" s="13" t="str">
        <f>VLOOKUP(C145,[1]Lookup!$A$1:$I$210,9,FALSE)</f>
        <v>Current</v>
      </c>
      <c r="C145" s="25" t="s">
        <v>390</v>
      </c>
      <c r="D145" s="15">
        <v>7500</v>
      </c>
      <c r="E145" s="16" t="s">
        <v>257</v>
      </c>
      <c r="F145" s="17" t="str">
        <f>VLOOKUP(C145,[1]Lookup!$A$1:$I$204,8,FALSE)</f>
        <v>5 Optional lenses</v>
      </c>
      <c r="G145" s="23" t="str">
        <f>HYPERLINK(VLOOKUP(C145,[1]Lookup!$A$1:$I$204,7,0),(VLOOKUP(C145,[1]Lookup!$A$1:$H$204,6,0)))</f>
        <v>ZK750 PDF</v>
      </c>
      <c r="H145" s="19" t="s">
        <v>391</v>
      </c>
      <c r="I145" s="20" t="s">
        <v>351</v>
      </c>
      <c r="J145" s="21">
        <v>36749</v>
      </c>
      <c r="K145" s="22" t="s">
        <v>386</v>
      </c>
      <c r="L145" s="12">
        <f>VLOOKUP(C145,[1]Lookup!$A$1:$I$204,3,FALSE)</f>
        <v>95</v>
      </c>
      <c r="M145" s="12" t="str">
        <f>VLOOKUP(C145,[1]Lookup!$A$1:$I$204,4,FALSE)</f>
        <v>35.5 x 14.25 x 30</v>
      </c>
    </row>
    <row r="146" spans="1:13" s="11" customFormat="1" ht="129.6">
      <c r="A146" s="12" t="str">
        <f>VLOOKUP(C146,[1]Lookup!$A$1:$G$210,2,FALSE)</f>
        <v>Projector - ProScene</v>
      </c>
      <c r="B146" s="13" t="str">
        <f>VLOOKUP(C146,[1]Lookup!$A$1:$I$210,9,FALSE)</f>
        <v>Current</v>
      </c>
      <c r="C146" s="25" t="s">
        <v>392</v>
      </c>
      <c r="D146" s="15">
        <v>10000</v>
      </c>
      <c r="E146" s="16" t="s">
        <v>145</v>
      </c>
      <c r="F146" s="17" t="str">
        <f>VLOOKUP(C146,[1]Lookup!$A$1:$I$204,8,FALSE)</f>
        <v>7 Optional lenses</v>
      </c>
      <c r="G146" s="23" t="str">
        <f>HYPERLINK(VLOOKUP(C146,[1]Lookup!$A$1:$I$204,7,0),(VLOOKUP(C146,[1]Lookup!$A$1:$H$204,6,0)))</f>
        <v>ZU1050 PDF</v>
      </c>
      <c r="H146" s="19" t="s">
        <v>393</v>
      </c>
      <c r="I146" s="20" t="s">
        <v>351</v>
      </c>
      <c r="J146" s="21">
        <v>34299</v>
      </c>
      <c r="K146" s="22" t="s">
        <v>386</v>
      </c>
      <c r="L146" s="12">
        <f>VLOOKUP(C146,[1]Lookup!$A$1:$I$204,3,FALSE)</f>
        <v>63</v>
      </c>
      <c r="M146" s="12" t="str">
        <f>VLOOKUP(C146,[1]Lookup!$A$1:$I$204,4,FALSE)</f>
        <v>24.5” x 23.3” x 15”</v>
      </c>
    </row>
    <row r="147" spans="1:13" s="11" customFormat="1" ht="115.2">
      <c r="A147" s="12" t="str">
        <f>VLOOKUP(C147,[1]Lookup!$A$1:$G$210,2,FALSE)</f>
        <v>Projector - Data</v>
      </c>
      <c r="B147" s="13" t="str">
        <f>VLOOKUP(C147,[1]Lookup!$A$1:$I$210,9,FALSE)</f>
        <v>Current</v>
      </c>
      <c r="C147" s="25" t="s">
        <v>394</v>
      </c>
      <c r="D147" s="15">
        <v>4500</v>
      </c>
      <c r="E147" s="16" t="s">
        <v>145</v>
      </c>
      <c r="F147" s="17" t="str">
        <f>VLOOKUP(C147,[1]Lookup!$A$1:$I$204,8,FALSE)</f>
        <v>1.43-2.29</v>
      </c>
      <c r="G147" s="23" t="str">
        <f>HYPERLINK(VLOOKUP(C147,[1]Lookup!$A$1:$I$204,7,0),(VLOOKUP(C147,[1]Lookup!$A$1:$H$204,6,0)))</f>
        <v>ZU406 PDF</v>
      </c>
      <c r="H147" s="19" t="s">
        <v>395</v>
      </c>
      <c r="I147" s="20" t="s">
        <v>102</v>
      </c>
      <c r="J147" s="21">
        <v>2969</v>
      </c>
      <c r="K147" s="22" t="s">
        <v>396</v>
      </c>
      <c r="L147" s="12">
        <f>VLOOKUP(C147,[1]Lookup!$A$1:$I$204,3,FALSE)</f>
        <v>17</v>
      </c>
      <c r="M147" s="12" t="str">
        <f>VLOOKUP(C147,[1]Lookup!$A$1:$I$204,4,FALSE)</f>
        <v>20.5" x 15" x 8"</v>
      </c>
    </row>
    <row r="148" spans="1:13" s="11" customFormat="1" ht="101.4" thickBot="1">
      <c r="A148" s="12" t="str">
        <f>VLOOKUP(C148,[1]Lookup!$A$1:$G$210,2,FALSE)</f>
        <v>Projector - ProScene</v>
      </c>
      <c r="B148" s="13" t="str">
        <f>VLOOKUP(C148,[1]Lookup!$A$1:$I$210,9,FALSE)</f>
        <v>Limited Avail</v>
      </c>
      <c r="C148" s="31" t="s">
        <v>397</v>
      </c>
      <c r="D148" s="32">
        <v>5000</v>
      </c>
      <c r="E148" s="33" t="s">
        <v>145</v>
      </c>
      <c r="F148" s="17" t="str">
        <f>VLOOKUP(C148,[1]Lookup!$A$1:$I$204,8,FALSE)</f>
        <v>1.2 to 1.92</v>
      </c>
      <c r="G148" s="23" t="str">
        <f>HYPERLINK(VLOOKUP(C148,[1]Lookup!$A$1:$I$204,7,0),(VLOOKUP(C148,[1]Lookup!$A$1:$H$204,6,0)))</f>
        <v>ZU500T-B PDF</v>
      </c>
      <c r="H148" s="34" t="s">
        <v>398</v>
      </c>
      <c r="I148" s="20" t="s">
        <v>351</v>
      </c>
      <c r="J148" s="41">
        <v>4899</v>
      </c>
      <c r="K148" s="37" t="s">
        <v>399</v>
      </c>
      <c r="L148" s="12">
        <f>VLOOKUP(C148,[1]Lookup!$A$1:$I$204,3,FALSE)</f>
        <v>32</v>
      </c>
      <c r="M148" s="12" t="str">
        <f>VLOOKUP(C148,[1]Lookup!$A$1:$I$204,4,FALSE)</f>
        <v>#N/A27.7”x 21.8” x 12”</v>
      </c>
    </row>
    <row r="149" spans="1:13" s="11" customFormat="1" ht="100.8">
      <c r="A149" s="12" t="str">
        <f>VLOOKUP(C149,[1]Lookup!$A$1:$G$210,2,FALSE)</f>
        <v>Projector - ProScene</v>
      </c>
      <c r="B149" s="13" t="str">
        <f>VLOOKUP(C149,[1]Lookup!$A$1:$I$210,9,FALSE)</f>
        <v>No New Orders</v>
      </c>
      <c r="C149" s="25" t="s">
        <v>400</v>
      </c>
      <c r="D149" s="15">
        <v>5000</v>
      </c>
      <c r="E149" s="16" t="s">
        <v>145</v>
      </c>
      <c r="F149" s="17">
        <f>VLOOKUP(C149,[1]Lookup!$A$1:$I$204,8,FALSE)</f>
        <v>0.79</v>
      </c>
      <c r="G149" s="23" t="str">
        <f>HYPERLINK(VLOOKUP(C149,[1]Lookup!$A$1:$I$204,7,0),(VLOOKUP(C149,[1]Lookup!$A$1:$H$204,6,0)))</f>
        <v>ZU500TST-W PDF</v>
      </c>
      <c r="H149" s="19" t="s">
        <v>401</v>
      </c>
      <c r="I149" s="20" t="s">
        <v>351</v>
      </c>
      <c r="J149" s="24">
        <v>7869</v>
      </c>
      <c r="K149" s="22" t="s">
        <v>365</v>
      </c>
      <c r="L149" s="12">
        <f>VLOOKUP(C149,[1]Lookup!$A$1:$I$204,3,FALSE)</f>
        <v>32</v>
      </c>
      <c r="M149" s="12" t="str">
        <f>VLOOKUP(C149,[1]Lookup!$A$1:$I$204,4,FALSE)</f>
        <v>27.7”x 21.8” x 12”</v>
      </c>
    </row>
    <row r="150" spans="1:13" s="11" customFormat="1" ht="100.8">
      <c r="A150" s="12" t="str">
        <f>VLOOKUP(C150,[1]Lookup!$A$1:$G$210,2,FALSE)</f>
        <v>Projector - ProScene</v>
      </c>
      <c r="B150" s="13" t="str">
        <f>VLOOKUP(C150,[1]Lookup!$A$1:$I$210,9,FALSE)</f>
        <v>Limited Avail</v>
      </c>
      <c r="C150" s="25" t="s">
        <v>402</v>
      </c>
      <c r="D150" s="15">
        <v>5000</v>
      </c>
      <c r="E150" s="16" t="s">
        <v>145</v>
      </c>
      <c r="F150" s="17" t="str">
        <f>VLOOKUP(C150,[1]Lookup!$A$1:$I$204,8,FALSE)</f>
        <v>1.2 to 1.92</v>
      </c>
      <c r="G150" s="23" t="str">
        <f>HYPERLINK(VLOOKUP(C150,[1]Lookup!$A$1:$I$204,7,0),(VLOOKUP(C150,[1]Lookup!$A$1:$H$204,6,0)))</f>
        <v>ZU500T-W PDF</v>
      </c>
      <c r="H150" s="19" t="s">
        <v>403</v>
      </c>
      <c r="I150" s="20" t="s">
        <v>351</v>
      </c>
      <c r="J150" s="24">
        <v>4899</v>
      </c>
      <c r="K150" s="22" t="s">
        <v>404</v>
      </c>
      <c r="L150" s="12">
        <f>VLOOKUP(C150,[1]Lookup!$A$1:$I$204,3,FALSE)</f>
        <v>32</v>
      </c>
      <c r="M150" s="12" t="str">
        <f>VLOOKUP(C150,[1]Lookup!$A$1:$I$204,4,FALSE)</f>
        <v>27.7”x 21.8” x 12”</v>
      </c>
    </row>
    <row r="151" spans="1:13" s="11" customFormat="1" ht="101.4" thickBot="1">
      <c r="A151" s="12" t="str">
        <f>VLOOKUP(C151,[1]Lookup!$A$1:$G$210,2,FALSE)</f>
        <v>Projector - Ultra Short</v>
      </c>
      <c r="B151" s="13" t="str">
        <f>VLOOKUP(C151,[1]Lookup!$A$1:$I$210,9,FALSE)</f>
        <v>Current</v>
      </c>
      <c r="C151" s="53" t="s">
        <v>405</v>
      </c>
      <c r="D151" s="32">
        <v>5000</v>
      </c>
      <c r="E151" s="33" t="s">
        <v>145</v>
      </c>
      <c r="F151" s="17">
        <f>VLOOKUP(C151,[1]Lookup!$A$1:$I$204,8,FALSE)</f>
        <v>0.25</v>
      </c>
      <c r="G151" s="23" t="str">
        <f>HYPERLINK(VLOOKUP(C151,[1]Lookup!$A$1:$I$204,7,0),(VLOOKUP(C151,[1]Lookup!$A$1:$H$204,6,0)))</f>
        <v>ZU500UST.PDF</v>
      </c>
      <c r="H151" s="34" t="s">
        <v>406</v>
      </c>
      <c r="I151" s="20" t="s">
        <v>351</v>
      </c>
      <c r="J151" s="41">
        <v>5769</v>
      </c>
      <c r="K151" s="37" t="s">
        <v>114</v>
      </c>
      <c r="L151" s="12">
        <f>VLOOKUP(C151,[1]Lookup!$A$1:$I$204,3,FALSE)</f>
        <v>19</v>
      </c>
      <c r="M151" s="12" t="str">
        <f>VLOOKUP(C151,[1]Lookup!$A$1:$I$204,4,FALSE)</f>
        <v>20.25” x 12.5” x 16.5”</v>
      </c>
    </row>
    <row r="152" spans="1:13" s="11" customFormat="1" ht="86.4">
      <c r="A152" s="12" t="str">
        <f>VLOOKUP(C152,[1]Lookup!$A$1:$G$210,2,FALSE)</f>
        <v>Projector - ProScene</v>
      </c>
      <c r="B152" s="13" t="str">
        <f>VLOOKUP(C152,[1]Lookup!$A$1:$I$210,9,FALSE)</f>
        <v>Current</v>
      </c>
      <c r="C152" s="14" t="s">
        <v>407</v>
      </c>
      <c r="D152" s="15">
        <v>5000</v>
      </c>
      <c r="E152" s="16" t="s">
        <v>145</v>
      </c>
      <c r="F152" s="17" t="str">
        <f>VLOOKUP(C152,[1]Lookup!$A$1:$I$204,8,FALSE)</f>
        <v>1.40-2.24</v>
      </c>
      <c r="G152" s="23" t="str">
        <f>HYPERLINK(VLOOKUP(C152,[1]Lookup!$A$1:$I$204,7,0),(VLOOKUP(C152,[1]Lookup!$A$1:$H$204,6,0)))</f>
        <v>ZU506T-B</v>
      </c>
      <c r="H152" s="19" t="s">
        <v>408</v>
      </c>
      <c r="I152" s="20" t="s">
        <v>351</v>
      </c>
      <c r="J152" s="21">
        <v>5599</v>
      </c>
      <c r="K152" s="22" t="s">
        <v>372</v>
      </c>
      <c r="L152" s="12">
        <f>VLOOKUP(C152,[1]Lookup!$A$1:$I$204,3,FALSE)</f>
        <v>16.5</v>
      </c>
      <c r="M152" s="12" t="str">
        <f>VLOOKUP(C152,[1]Lookup!$A$1:$I$204,4,FALSE)</f>
        <v>18.3” x 9.8” x 22”</v>
      </c>
    </row>
    <row r="153" spans="1:13" s="11" customFormat="1" ht="86.4">
      <c r="A153" s="12" t="str">
        <f>VLOOKUP(C153,[1]Lookup!$A$1:$G$210,2,FALSE)</f>
        <v>Projector - ProScene</v>
      </c>
      <c r="B153" s="13" t="str">
        <f>VLOOKUP(C153,[1]Lookup!$A$1:$I$210,9,FALSE)</f>
        <v>Current</v>
      </c>
      <c r="C153" s="14" t="s">
        <v>409</v>
      </c>
      <c r="D153" s="15">
        <v>5000</v>
      </c>
      <c r="E153" s="16" t="s">
        <v>145</v>
      </c>
      <c r="F153" s="17" t="str">
        <f>VLOOKUP(C153,[1]Lookup!$A$1:$I$204,8,FALSE)</f>
        <v>1.40-2.24:2</v>
      </c>
      <c r="G153" s="23" t="str">
        <f>HYPERLINK(VLOOKUP(C153,[1]Lookup!$A$1:$I$204,7,0),(VLOOKUP(C153,[1]Lookup!$A$1:$H$204,6,0)))</f>
        <v>ZU506T-W</v>
      </c>
      <c r="H153" s="19" t="s">
        <v>410</v>
      </c>
      <c r="I153" s="20" t="s">
        <v>351</v>
      </c>
      <c r="J153" s="21">
        <v>5599</v>
      </c>
      <c r="K153" s="22" t="s">
        <v>372</v>
      </c>
      <c r="L153" s="12">
        <f>VLOOKUP(C153,[1]Lookup!$A$1:$I$204,3,FALSE)</f>
        <v>16.5</v>
      </c>
      <c r="M153" s="12" t="str">
        <f>VLOOKUP(C153,[1]Lookup!$A$1:$I$204,4,FALSE)</f>
        <v>18.3” x 9.8” x 22”</v>
      </c>
    </row>
    <row r="154" spans="1:13" s="11" customFormat="1" ht="86.4">
      <c r="A154" s="12" t="str">
        <f>VLOOKUP(C154,[1]Lookup!$A$1:$G$210,2,FALSE)</f>
        <v>Projector - ProScene</v>
      </c>
      <c r="B154" s="13" t="str">
        <f>VLOOKUP(C154,[1]Lookup!$A$1:$I$210,9,FALSE)</f>
        <v>Current</v>
      </c>
      <c r="C154" s="14" t="s">
        <v>411</v>
      </c>
      <c r="D154" s="15">
        <v>5000</v>
      </c>
      <c r="E154" s="16" t="s">
        <v>145</v>
      </c>
      <c r="F154" s="17" t="str">
        <f>VLOOKUP(C154,[1]Lookup!$A$1:$I$204,8,FALSE)</f>
        <v>1.40-2.24</v>
      </c>
      <c r="G154" s="23" t="str">
        <f>HYPERLINK(VLOOKUP(C154,[1]Lookup!$A$1:$I$204,7,0),(VLOOKUP(C154,[1]Lookup!$A$1:$H$204,6,0)))</f>
        <v>ZU506-W PDF</v>
      </c>
      <c r="H154" s="19" t="s">
        <v>412</v>
      </c>
      <c r="I154" s="20" t="s">
        <v>351</v>
      </c>
      <c r="J154" s="21">
        <v>4899</v>
      </c>
      <c r="K154" s="22" t="s">
        <v>372</v>
      </c>
      <c r="L154" s="12">
        <f>VLOOKUP(C154,[1]Lookup!$A$1:$I$204,3,FALSE)</f>
        <v>16.5</v>
      </c>
      <c r="M154" s="12" t="str">
        <f>VLOOKUP(C154,[1]Lookup!$A$1:$I$204,4,FALSE)</f>
        <v>18.3” x 9.8” x 22”</v>
      </c>
    </row>
    <row r="155" spans="1:13" s="11" customFormat="1" ht="100.8">
      <c r="A155" s="12" t="str">
        <f>VLOOKUP(C155,[1]Lookup!$A$1:$G$210,2,FALSE)</f>
        <v>Projector - ProScene</v>
      </c>
      <c r="B155" s="13" t="str">
        <f>VLOOKUP(C155,[1]Lookup!$A$1:$I$210,9,FALSE)</f>
        <v>Current</v>
      </c>
      <c r="C155" s="14" t="s">
        <v>413</v>
      </c>
      <c r="D155" s="15">
        <v>6000</v>
      </c>
      <c r="E155" s="16" t="s">
        <v>145</v>
      </c>
      <c r="F155" s="17" t="str">
        <f>VLOOKUP(C155,[1]Lookup!$A$1:$I$204,8,FALSE)</f>
        <v>1.2 ~ 1.9</v>
      </c>
      <c r="G155" s="23" t="str">
        <f>HYPERLINK(VLOOKUP(C155,[1]Lookup!$A$1:$I$204,7,0),(VLOOKUP(C155,[1]Lookup!$A$1:$H$204,6,0)))</f>
        <v>ZU606T-B PDF</v>
      </c>
      <c r="H155" s="19" t="s">
        <v>414</v>
      </c>
      <c r="I155" s="20" t="s">
        <v>351</v>
      </c>
      <c r="J155" s="24">
        <v>6119</v>
      </c>
      <c r="K155" s="22" t="s">
        <v>379</v>
      </c>
      <c r="L155" s="12">
        <f>VLOOKUP(C155,[1]Lookup!$A$1:$I$204,3,FALSE)</f>
        <v>17.3</v>
      </c>
      <c r="M155" s="12" t="str">
        <f>VLOOKUP(C155,[1]Lookup!$A$1:$I$204,4,FALSE)</f>
        <v>18.3” x 9.8” x 22”</v>
      </c>
    </row>
    <row r="156" spans="1:13" s="11" customFormat="1" ht="100.8">
      <c r="A156" s="12" t="str">
        <f>VLOOKUP(C156,[1]Lookup!$A$1:$G$210,2,FALSE)</f>
        <v>Projector - ProScene</v>
      </c>
      <c r="B156" s="13" t="str">
        <f>VLOOKUP(C156,[1]Lookup!$A$1:$I$210,9,FALSE)</f>
        <v>Current</v>
      </c>
      <c r="C156" s="14" t="s">
        <v>415</v>
      </c>
      <c r="D156" s="15">
        <v>6000</v>
      </c>
      <c r="E156" s="16" t="s">
        <v>145</v>
      </c>
      <c r="F156" s="17">
        <f>VLOOKUP(C156,[1]Lookup!$A$1:$I$204,8,FALSE)</f>
        <v>0.79</v>
      </c>
      <c r="G156" s="23" t="str">
        <f>HYPERLINK(VLOOKUP(C156,[1]Lookup!$A$1:$I$204,7,0),(VLOOKUP(C156,[1]Lookup!$A$1:$H$204,6,0)))</f>
        <v>ZU606TST-W PDF</v>
      </c>
      <c r="H156" s="19" t="s">
        <v>416</v>
      </c>
      <c r="I156" s="50" t="s">
        <v>351</v>
      </c>
      <c r="J156" s="55">
        <v>6649</v>
      </c>
      <c r="K156" s="51" t="s">
        <v>379</v>
      </c>
      <c r="L156" s="12">
        <f>VLOOKUP(C156,[1]Lookup!$A$1:$I$204,3,FALSE)</f>
        <v>17.3</v>
      </c>
      <c r="M156" s="12" t="str">
        <f>VLOOKUP(C156,[1]Lookup!$A$1:$I$204,4,FALSE)</f>
        <v>18.3" x 9.8" x 22"</v>
      </c>
    </row>
    <row r="157" spans="1:13" s="56" customFormat="1" ht="100.8">
      <c r="A157" s="12" t="str">
        <f>VLOOKUP(C157,[1]Lookup!$A$1:$G$210,2,FALSE)</f>
        <v>Projector - ProScene</v>
      </c>
      <c r="B157" s="13" t="str">
        <f>VLOOKUP(C157,[1]Lookup!$A$1:$I$210,9,FALSE)</f>
        <v>Current</v>
      </c>
      <c r="C157" s="14" t="s">
        <v>417</v>
      </c>
      <c r="D157" s="15">
        <v>6000</v>
      </c>
      <c r="E157" s="16" t="s">
        <v>145</v>
      </c>
      <c r="F157" s="17" t="str">
        <f>VLOOKUP(C157,[1]Lookup!$A$1:$I$204,8,FALSE)</f>
        <v>1.2 ~ 1.9</v>
      </c>
      <c r="G157" s="23" t="str">
        <f>HYPERLINK(VLOOKUP(C157,[1]Lookup!$A$1:$I$204,7,0),(VLOOKUP(C157,[1]Lookup!$A$1:$H$204,6,0)))</f>
        <v>ZU606T-W PDF</v>
      </c>
      <c r="H157" s="19" t="s">
        <v>418</v>
      </c>
      <c r="I157" s="50" t="s">
        <v>351</v>
      </c>
      <c r="J157" s="55">
        <v>6119</v>
      </c>
      <c r="K157" s="51" t="s">
        <v>379</v>
      </c>
      <c r="L157" s="12">
        <f>VLOOKUP(C157,[1]Lookup!$A$1:$I$204,3,FALSE)</f>
        <v>18.3</v>
      </c>
      <c r="M157" s="12" t="str">
        <f>VLOOKUP(C157,[1]Lookup!$A$1:$I$204,4,FALSE)</f>
        <v>18.3" x 9.8" x 22"</v>
      </c>
    </row>
    <row r="158" spans="1:13" ht="86.4">
      <c r="A158" s="12" t="str">
        <f>VLOOKUP(C158,[1]Lookup!$A$1:$G$210,2,FALSE)</f>
        <v>Projector - ProScene</v>
      </c>
      <c r="B158" s="13" t="str">
        <f>VLOOKUP(C158,[1]Lookup!$A$1:$I$210,9,FALSE)</f>
        <v>Limited Avail</v>
      </c>
      <c r="C158" s="25" t="s">
        <v>419</v>
      </c>
      <c r="D158" s="15">
        <v>6000</v>
      </c>
      <c r="E158" s="16" t="s">
        <v>145</v>
      </c>
      <c r="F158" s="17" t="str">
        <f>VLOOKUP(C158,[1]Lookup!$A$1:$I$204,8,FALSE)</f>
        <v>1.2-1.92</v>
      </c>
      <c r="G158" s="23" t="str">
        <f>HYPERLINK(VLOOKUP(C158,[1]Lookup!$A$1:$I$204,7,0),(VLOOKUP(C158,[1]Lookup!$A$1:$H$204,6,0)))</f>
        <v>ZU610T-B PDF</v>
      </c>
      <c r="H158" s="19" t="s">
        <v>420</v>
      </c>
      <c r="I158" s="50" t="s">
        <v>351</v>
      </c>
      <c r="J158" s="55">
        <v>6119</v>
      </c>
      <c r="K158" s="51" t="s">
        <v>421</v>
      </c>
      <c r="L158" s="12">
        <f>VLOOKUP(C158,[1]Lookup!$A$1:$I$204,3,FALSE)</f>
        <v>32</v>
      </c>
      <c r="M158" s="12" t="str">
        <f>VLOOKUP(C158,[1]Lookup!$A$1:$I$204,4,FALSE)</f>
        <v>21.75” x 11.5” x 26</v>
      </c>
    </row>
    <row r="159" spans="1:13" ht="86.4">
      <c r="A159" s="12" t="str">
        <f>VLOOKUP(C159,[1]Lookup!$A$1:$G$210,2,FALSE)</f>
        <v>Projector - ProScene</v>
      </c>
      <c r="B159" s="13" t="str">
        <f>VLOOKUP(C159,[1]Lookup!$A$1:$I$210,9,FALSE)</f>
        <v>Current</v>
      </c>
      <c r="C159" s="25" t="s">
        <v>422</v>
      </c>
      <c r="D159" s="15">
        <v>6000</v>
      </c>
      <c r="E159" s="16" t="s">
        <v>145</v>
      </c>
      <c r="F159" s="17" t="str">
        <f>VLOOKUP(C159,[1]Lookup!$A$1:$I$204,8,FALSE)</f>
        <v>1.2-1.92:2</v>
      </c>
      <c r="G159" s="23" t="str">
        <f>HYPERLINK(VLOOKUP(C159,[1]Lookup!$A$1:$I$204,7,0),(VLOOKUP(C159,[1]Lookup!$A$1:$H$204,6,0)))</f>
        <v>ZU610T-W PDF</v>
      </c>
      <c r="H159" s="19" t="s">
        <v>423</v>
      </c>
      <c r="I159" s="50" t="s">
        <v>351</v>
      </c>
      <c r="J159" s="55">
        <v>6119</v>
      </c>
      <c r="K159" s="51" t="s">
        <v>424</v>
      </c>
      <c r="L159" s="12">
        <f>VLOOKUP(C159,[1]Lookup!$A$1:$I$204,3,FALSE)</f>
        <v>33</v>
      </c>
      <c r="M159" s="12" t="str">
        <f>VLOOKUP(C159,[1]Lookup!$A$1:$I$204,4,FALSE)</f>
        <v>21.75” x 11.5” x 27</v>
      </c>
    </row>
    <row r="160" spans="1:13" ht="144">
      <c r="A160" s="12" t="str">
        <f>VLOOKUP(C160,[1]Lookup!$A$1:$G$210,2,FALSE)</f>
        <v>Projector - ProScene</v>
      </c>
      <c r="B160" s="13" t="str">
        <f>VLOOKUP(C160,[1]Lookup!$A$1:$I$210,9,FALSE)</f>
        <v>Current</v>
      </c>
      <c r="C160" s="25" t="s">
        <v>425</v>
      </c>
      <c r="D160" s="15">
        <v>6000</v>
      </c>
      <c r="E160" s="16" t="s">
        <v>145</v>
      </c>
      <c r="F160" s="17" t="str">
        <f>VLOOKUP(C160,[1]Lookup!$A$1:$I$204,8,FALSE)</f>
        <v>7 Optional lenses</v>
      </c>
      <c r="G160" s="23" t="str">
        <f>HYPERLINK(VLOOKUP(C160,[1]Lookup!$A$1:$I$204,7,0),(VLOOKUP(C160,[1]Lookup!$A$1:$H$204,6,0)))</f>
        <v>ZU660 PDF</v>
      </c>
      <c r="H160" s="19" t="s">
        <v>426</v>
      </c>
      <c r="I160" s="50" t="s">
        <v>351</v>
      </c>
      <c r="J160" s="57">
        <v>12069</v>
      </c>
      <c r="K160" s="51" t="s">
        <v>386</v>
      </c>
      <c r="L160" s="12">
        <f>VLOOKUP(C160,[1]Lookup!$A$1:$I$204,3,FALSE)</f>
        <v>52</v>
      </c>
      <c r="M160" s="12" t="str">
        <f>VLOOKUP(C160,[1]Lookup!$A$1:$I$204,4,FALSE)</f>
        <v>29.5” x 23.5” x 14”</v>
      </c>
    </row>
    <row r="161" spans="1:13" ht="172.8">
      <c r="A161" s="12" t="str">
        <f>VLOOKUP(C161,[1]Lookup!$A$1:$G$210,2,FALSE)</f>
        <v>Projector - ProScene</v>
      </c>
      <c r="B161" s="13" t="str">
        <f>VLOOKUP(C161,[1]Lookup!$A$1:$I$210,9,FALSE)</f>
        <v>Current</v>
      </c>
      <c r="C161" s="25" t="s">
        <v>427</v>
      </c>
      <c r="D161" s="15">
        <v>7500</v>
      </c>
      <c r="E161" s="16" t="s">
        <v>145</v>
      </c>
      <c r="F161" s="17" t="str">
        <f>VLOOKUP(C161,[1]Lookup!$A$1:$I$204,8,FALSE)</f>
        <v>7 Optional lenses</v>
      </c>
      <c r="G161" s="23" t="str">
        <f>HYPERLINK(VLOOKUP(C161,[1]Lookup!$A$1:$I$204,7,0),(VLOOKUP(C161,[1]Lookup!$A$1:$H$204,6,0)))</f>
        <v>ZU750 PDF</v>
      </c>
      <c r="H161" s="19" t="s">
        <v>428</v>
      </c>
      <c r="I161" s="50" t="s">
        <v>351</v>
      </c>
      <c r="J161" s="57">
        <v>17149</v>
      </c>
      <c r="K161" s="51" t="s">
        <v>386</v>
      </c>
      <c r="L161" s="12">
        <f>VLOOKUP(C161,[1]Lookup!$A$1:$I$204,3,FALSE)</f>
        <v>48</v>
      </c>
      <c r="M161" s="12" t="str">
        <f>VLOOKUP(C161,[1]Lookup!$A$1:$I$204,4,FALSE)</f>
        <v>23.5”x24.5x”15”</v>
      </c>
    </row>
    <row r="162" spans="1:13" ht="129.6">
      <c r="A162" s="12" t="str">
        <f>VLOOKUP(C162,[1]Lookup!$A$1:$G$210,2,FALSE)</f>
        <v>Projector - ProScene</v>
      </c>
      <c r="B162" s="13" t="str">
        <f>VLOOKUP(C162,[1]Lookup!$A$1:$I$210,9,FALSE)</f>
        <v>Limited Avail</v>
      </c>
      <c r="C162" s="25" t="s">
        <v>429</v>
      </c>
      <c r="D162" s="15">
        <v>8000</v>
      </c>
      <c r="E162" s="16" t="s">
        <v>145</v>
      </c>
      <c r="F162" s="17" t="str">
        <f>VLOOKUP(C162,[1]Lookup!$A$1:$I$204,8,FALSE)</f>
        <v>7 Optional lenses</v>
      </c>
      <c r="G162" s="23" t="str">
        <f>HYPERLINK(VLOOKUP(C162,[1]Lookup!$A$1:$I$204,7,0),(VLOOKUP(C162,[1]Lookup!$A$1:$H$204,6,0)))</f>
        <v>ZU850 PDF</v>
      </c>
      <c r="H162" s="19" t="s">
        <v>430</v>
      </c>
      <c r="I162" s="50" t="s">
        <v>351</v>
      </c>
      <c r="J162" s="55">
        <v>17499</v>
      </c>
      <c r="K162" s="51" t="s">
        <v>431</v>
      </c>
      <c r="L162" s="12">
        <f>VLOOKUP(C162,[1]Lookup!$A$1:$I$204,3,FALSE)</f>
        <v>60</v>
      </c>
      <c r="M162" s="12" t="str">
        <f>VLOOKUP(C162,[1]Lookup!$A$1:$I$204,4,FALSE)</f>
        <v>23.5”x24.5x”15”</v>
      </c>
    </row>
    <row r="163" spans="1:13" ht="100.8">
      <c r="A163" s="12" t="str">
        <f>VLOOKUP(C163,[1]Lookup!$A$1:$G$210,2,FALSE)</f>
        <v>Projector - Ultra Short</v>
      </c>
      <c r="B163" s="13" t="str">
        <f>VLOOKUP(C163,[1]Lookup!$A$1:$I$210,9,FALSE)</f>
        <v>No New Orders</v>
      </c>
      <c r="C163" s="30" t="s">
        <v>432</v>
      </c>
      <c r="D163" s="15">
        <v>3200</v>
      </c>
      <c r="E163" s="16" t="s">
        <v>200</v>
      </c>
      <c r="F163" s="17">
        <f>VLOOKUP(C163,[1]Lookup!$A$1:$I$204,8,FALSE)</f>
        <v>0.27</v>
      </c>
      <c r="G163" s="23" t="str">
        <f>HYPERLINK(VLOOKUP(C163,[1]Lookup!$A$1:$I$204,7,0),(VLOOKUP(C163,[1]Lookup!$A$1:$H$204,6,0)))</f>
        <v>ZW300UST PDF</v>
      </c>
      <c r="H163" s="19" t="s">
        <v>433</v>
      </c>
      <c r="I163" s="50" t="s">
        <v>351</v>
      </c>
      <c r="J163" s="55">
        <v>2799</v>
      </c>
      <c r="K163" s="51" t="s">
        <v>434</v>
      </c>
      <c r="L163" s="12">
        <f>VLOOKUP(C163,[1]Lookup!$A$1:$I$204,3,FALSE)</f>
        <v>16.5</v>
      </c>
      <c r="M163" s="12" t="str">
        <f>VLOOKUP(C163,[1]Lookup!$A$1:$I$204,4,FALSE)</f>
        <v>19.4" x 8.4" x 15.5”</v>
      </c>
    </row>
    <row r="164" spans="1:13" ht="115.2">
      <c r="A164" s="12" t="str">
        <f>VLOOKUP(C164,[1]Lookup!$A$1:$G$210,2,FALSE)</f>
        <v>Projector - Ultra Short</v>
      </c>
      <c r="B164" s="13" t="str">
        <f>VLOOKUP(C164,[1]Lookup!$A$1:$I$210,9,FALSE)</f>
        <v>Limited Avail</v>
      </c>
      <c r="C164" s="25" t="s">
        <v>435</v>
      </c>
      <c r="D164" s="15">
        <v>3200</v>
      </c>
      <c r="E164" s="16" t="s">
        <v>200</v>
      </c>
      <c r="F164" s="17">
        <f>VLOOKUP(C164,[1]Lookup!$A$1:$I$204,8,FALSE)</f>
        <v>0.27</v>
      </c>
      <c r="G164" s="23" t="str">
        <f>HYPERLINK(VLOOKUP(C164,[1]Lookup!$A$1:$I$204,7,0),(VLOOKUP(C164,[1]Lookup!$A$1:$H$204,6,0)))</f>
        <v>ZW300USTi PDF</v>
      </c>
      <c r="H164" s="19" t="s">
        <v>436</v>
      </c>
      <c r="I164" s="50" t="s">
        <v>351</v>
      </c>
      <c r="J164" s="55">
        <v>3319</v>
      </c>
      <c r="K164" s="51" t="s">
        <v>437</v>
      </c>
      <c r="L164" s="12">
        <f>VLOOKUP(C164,[1]Lookup!$A$1:$I$204,3,FALSE)</f>
        <v>16.5</v>
      </c>
      <c r="M164" s="12" t="str">
        <f>VLOOKUP(C164,[1]Lookup!$A$1:$I$204,4,FALSE)</f>
        <v>19.4" x 8.4" x 15.5”</v>
      </c>
    </row>
    <row r="165" spans="1:13" ht="86.4">
      <c r="A165" s="12" t="str">
        <f>VLOOKUP(C165,[1]Lookup!$A$1:$G$210,2,FALSE)</f>
        <v>Projector - Data</v>
      </c>
      <c r="B165" s="13" t="str">
        <f>VLOOKUP(C165,[1]Lookup!$A$1:$I$210,9,FALSE)</f>
        <v>Current</v>
      </c>
      <c r="C165" s="25" t="s">
        <v>438</v>
      </c>
      <c r="D165" s="15">
        <v>4500</v>
      </c>
      <c r="E165" s="16" t="s">
        <v>200</v>
      </c>
      <c r="F165" s="17" t="str">
        <f>VLOOKUP(C165,[1]Lookup!$A$1:$I$204,8,FALSE)</f>
        <v>1.19-1.54</v>
      </c>
      <c r="G165" s="23" t="str">
        <f>HYPERLINK(VLOOKUP(C165,[1]Lookup!$A$1:$I$204,7,0),(VLOOKUP(C165,[1]Lookup!$A$1:$H$204,6,0)))</f>
        <v>ZW403 PDF</v>
      </c>
      <c r="H165" s="19" t="s">
        <v>439</v>
      </c>
      <c r="I165" s="50" t="s">
        <v>102</v>
      </c>
      <c r="J165" s="55">
        <v>1919</v>
      </c>
      <c r="K165" s="51" t="s">
        <v>354</v>
      </c>
      <c r="L165" s="12">
        <f>VLOOKUP(C165,[1]Lookup!$A$1:$I$204,3,FALSE)</f>
        <v>16.5</v>
      </c>
      <c r="M165" s="12" t="str">
        <f>VLOOKUP(C165,[1]Lookup!$A$1:$I$204,4,FALSE)</f>
        <v>20.5" x 15" x 8"</v>
      </c>
    </row>
    <row r="166" spans="1:13" ht="100.8">
      <c r="A166" s="12" t="str">
        <f>VLOOKUP(C166,[1]Lookup!$A$1:$G$210,2,FALSE)</f>
        <v>Projector - ProScene</v>
      </c>
      <c r="B166" s="13" t="str">
        <f>VLOOKUP(C166,[1]Lookup!$A$1:$I$210,9,FALSE)</f>
        <v>No New Orders</v>
      </c>
      <c r="C166" s="25" t="s">
        <v>440</v>
      </c>
      <c r="D166" s="15">
        <v>5000</v>
      </c>
      <c r="E166" s="16" t="s">
        <v>200</v>
      </c>
      <c r="F166" s="17" t="str">
        <f>VLOOKUP(C166,[1]Lookup!$A$1:$I$204,8,FALSE)</f>
        <v>1.2 to 1.92</v>
      </c>
      <c r="G166" s="23" t="str">
        <f>HYPERLINK(VLOOKUP(C166,[1]Lookup!$A$1:$I$204,7,0),(VLOOKUP(C166,[1]Lookup!$A$1:$H$204,6,0)))</f>
        <v>ZW500T-W PDF</v>
      </c>
      <c r="H166" s="19" t="s">
        <v>441</v>
      </c>
      <c r="I166" s="50" t="s">
        <v>351</v>
      </c>
      <c r="J166" s="55">
        <v>4019</v>
      </c>
      <c r="K166" s="51" t="s">
        <v>442</v>
      </c>
      <c r="L166" s="12">
        <f>VLOOKUP(C166,[1]Lookup!$A$1:$I$204,3,FALSE)</f>
        <v>32</v>
      </c>
      <c r="M166" s="12" t="str">
        <f>VLOOKUP(C166,[1]Lookup!$A$1:$I$204,4,FALSE)</f>
        <v>27.7”x 21.8” x 12”</v>
      </c>
    </row>
    <row r="167" spans="1:13" ht="115.2">
      <c r="A167" s="12" t="str">
        <f>VLOOKUP(C167,[1]Lookup!$A$1:$G$210,2,FALSE)</f>
        <v>Projector - Data</v>
      </c>
      <c r="B167" s="13" t="str">
        <f>VLOOKUP(C167,[1]Lookup!$A$1:$I$210,9,FALSE)</f>
        <v>Current</v>
      </c>
      <c r="C167" s="25" t="s">
        <v>443</v>
      </c>
      <c r="D167" s="15">
        <v>5000</v>
      </c>
      <c r="E167" s="16" t="s">
        <v>200</v>
      </c>
      <c r="F167" s="17" t="str">
        <f>VLOOKUP(C167,[1]Lookup!$A$1:$I$204,8,FALSE)</f>
        <v>1.47-2.35</v>
      </c>
      <c r="G167" s="23" t="str">
        <f>HYPERLINK(VLOOKUP(C167,[1]Lookup!$A$1:$I$204,7,0),(VLOOKUP(C167,[1]Lookup!$A$1:$H$204,6,0)))</f>
        <v>ZW502 PDF</v>
      </c>
      <c r="H167" s="19" t="s">
        <v>444</v>
      </c>
      <c r="I167" s="50" t="s">
        <v>102</v>
      </c>
      <c r="J167" s="55">
        <v>2449</v>
      </c>
      <c r="K167" s="51" t="s">
        <v>357</v>
      </c>
      <c r="L167" s="12">
        <f>VLOOKUP(C167,[1]Lookup!$A$1:$I$204,3,FALSE)</f>
        <v>17</v>
      </c>
      <c r="M167" s="12" t="str">
        <f>VLOOKUP(C167,[1]Lookup!$A$1:$I$204,4,FALSE)</f>
        <v>20.5" x 15" x 8"</v>
      </c>
    </row>
    <row r="168" spans="1:13" ht="72">
      <c r="A168" s="12" t="str">
        <f>VLOOKUP(C168,[1]Lookup!$A$1:$G$210,2,FALSE)</f>
        <v>Projector - ProScene</v>
      </c>
      <c r="B168" s="13" t="str">
        <f>VLOOKUP(C168,[1]Lookup!$A$1:$I$210,9,FALSE)</f>
        <v>Current</v>
      </c>
      <c r="C168" s="14" t="s">
        <v>445</v>
      </c>
      <c r="D168" s="15">
        <v>5200</v>
      </c>
      <c r="E168" s="16" t="s">
        <v>200</v>
      </c>
      <c r="F168" s="17" t="str">
        <f>VLOOKUP(C168,[1]Lookup!$A$1:$I$204,8,FALSE)</f>
        <v>1.47-2.5</v>
      </c>
      <c r="G168" s="23" t="str">
        <f>HYPERLINK(VLOOKUP(C168,[1]Lookup!$A$1:$I$204,7,0),(VLOOKUP(C168,[1]Lookup!$A$1:$H$204,6,0)))</f>
        <v>ZW506-W PDF</v>
      </c>
      <c r="H168" s="19" t="s">
        <v>446</v>
      </c>
      <c r="I168" s="50" t="s">
        <v>351</v>
      </c>
      <c r="J168" s="57">
        <v>4019</v>
      </c>
      <c r="K168" s="51" t="s">
        <v>455</v>
      </c>
      <c r="L168" s="12">
        <f>VLOOKUP(C168,[1]Lookup!$A$1:$I$204,3,FALSE)</f>
        <v>16.5</v>
      </c>
      <c r="M168" s="12" t="str">
        <f>VLOOKUP(C168,[1]Lookup!$A$1:$I$204,4,FALSE)</f>
        <v>18.3” x 9.8” x 22”</v>
      </c>
    </row>
    <row r="172" spans="1:13">
      <c r="A172" s="58" t="s">
        <v>447</v>
      </c>
    </row>
    <row r="173" spans="1:13">
      <c r="A173" s="58" t="s">
        <v>448</v>
      </c>
    </row>
    <row r="174" spans="1:13">
      <c r="A174" s="58" t="s">
        <v>449</v>
      </c>
    </row>
    <row r="175" spans="1:13">
      <c r="A175" s="58" t="s">
        <v>450</v>
      </c>
    </row>
    <row r="176" spans="1:13">
      <c r="A176" s="58" t="s">
        <v>451</v>
      </c>
    </row>
    <row r="177" spans="1:1">
      <c r="A177" s="58" t="s">
        <v>452</v>
      </c>
    </row>
    <row r="178" spans="1:1">
      <c r="A178" s="58" t="s">
        <v>453</v>
      </c>
    </row>
  </sheetData>
  <conditionalFormatting sqref="D117:E118 D59:E62 D69:E70 D120:E122 D80:E82 D133:E133 D72:E75 D88:E90 D124:E127 D129:E131 D92:E95 D143:E144 D109:E112 D107:E107 D84:E86 D98:E105 D135:E141 I11:I14 I23 D48:E48 D45:E46 I45:I46 I48 I135:I141 I84:I86 I109:I112 I143:I144 I92:I95 I129:I131 I124:I127 I88:I90 I72:I75 I133 I80:I82 I120:I122 I69:I70 I59:I62 I117:I118 K55:K95 K34 K3:K32 K38:K53 K98:K155">
    <cfRule type="cellIs" dxfId="74" priority="75" operator="equal">
      <formula>0</formula>
    </cfRule>
  </conditionalFormatting>
  <conditionalFormatting sqref="D87:E87 I87">
    <cfRule type="cellIs" dxfId="73" priority="74" operator="equal">
      <formula>0</formula>
    </cfRule>
  </conditionalFormatting>
  <conditionalFormatting sqref="D78:E79 I78:I79">
    <cfRule type="cellIs" dxfId="72" priority="73" operator="equal">
      <formula>0</formula>
    </cfRule>
  </conditionalFormatting>
  <conditionalFormatting sqref="D65:E68 I65:I68">
    <cfRule type="cellIs" dxfId="71" priority="72" operator="equal">
      <formula>0</formula>
    </cfRule>
  </conditionalFormatting>
  <conditionalFormatting sqref="D55:E58 I55:I58">
    <cfRule type="cellIs" dxfId="70" priority="71" operator="equal">
      <formula>0</formula>
    </cfRule>
  </conditionalFormatting>
  <conditionalFormatting sqref="D132:E132 I132">
    <cfRule type="cellIs" dxfId="69" priority="70" operator="equal">
      <formula>0</formula>
    </cfRule>
  </conditionalFormatting>
  <conditionalFormatting sqref="D108:E108 I108">
    <cfRule type="cellIs" dxfId="68" priority="69" operator="equal">
      <formula>0</formula>
    </cfRule>
  </conditionalFormatting>
  <conditionalFormatting sqref="D71:E71 I71">
    <cfRule type="cellIs" dxfId="67" priority="68" operator="equal">
      <formula>0</formula>
    </cfRule>
  </conditionalFormatting>
  <conditionalFormatting sqref="D119:E119 I119">
    <cfRule type="cellIs" dxfId="66" priority="67" operator="equal">
      <formula>0</formula>
    </cfRule>
  </conditionalFormatting>
  <conditionalFormatting sqref="D123:E123 I123">
    <cfRule type="cellIs" dxfId="65" priority="66" operator="equal">
      <formula>0</formula>
    </cfRule>
  </conditionalFormatting>
  <conditionalFormatting sqref="D134:E134 I134">
    <cfRule type="cellIs" dxfId="64" priority="65" operator="equal">
      <formula>0</formula>
    </cfRule>
  </conditionalFormatting>
  <conditionalFormatting sqref="D128:E128 I128">
    <cfRule type="cellIs" dxfId="63" priority="64" operator="equal">
      <formula>0</formula>
    </cfRule>
  </conditionalFormatting>
  <conditionalFormatting sqref="D96:E97">
    <cfRule type="cellIs" dxfId="62" priority="63" operator="equal">
      <formula>0</formula>
    </cfRule>
  </conditionalFormatting>
  <conditionalFormatting sqref="D83:E83 I83">
    <cfRule type="cellIs" dxfId="61" priority="62" operator="equal">
      <formula>0</formula>
    </cfRule>
  </conditionalFormatting>
  <conditionalFormatting sqref="D91:E91 I91">
    <cfRule type="cellIs" dxfId="60" priority="61" operator="equal">
      <formula>0</formula>
    </cfRule>
  </conditionalFormatting>
  <conditionalFormatting sqref="D142:E142 I142">
    <cfRule type="cellIs" dxfId="59" priority="60" operator="equal">
      <formula>0</formula>
    </cfRule>
  </conditionalFormatting>
  <conditionalFormatting sqref="D54:E54 I54">
    <cfRule type="cellIs" dxfId="58" priority="59" operator="equal">
      <formula>0</formula>
    </cfRule>
  </conditionalFormatting>
  <conditionalFormatting sqref="D63:E63 I63">
    <cfRule type="cellIs" dxfId="57" priority="58" operator="equal">
      <formula>0</formula>
    </cfRule>
  </conditionalFormatting>
  <conditionalFormatting sqref="D76:E76 I76">
    <cfRule type="cellIs" dxfId="56" priority="57" operator="equal">
      <formula>0</formula>
    </cfRule>
  </conditionalFormatting>
  <conditionalFormatting sqref="D106:E106">
    <cfRule type="cellIs" dxfId="55" priority="56" operator="equal">
      <formula>0</formula>
    </cfRule>
  </conditionalFormatting>
  <conditionalFormatting sqref="D77:E77 I77">
    <cfRule type="cellIs" dxfId="54" priority="55" operator="equal">
      <formula>0</formula>
    </cfRule>
  </conditionalFormatting>
  <conditionalFormatting sqref="D64:E64 I64">
    <cfRule type="cellIs" dxfId="53" priority="54" operator="equal">
      <formula>0</formula>
    </cfRule>
  </conditionalFormatting>
  <conditionalFormatting sqref="K54">
    <cfRule type="cellIs" dxfId="52" priority="53" operator="equal">
      <formula>0</formula>
    </cfRule>
  </conditionalFormatting>
  <conditionalFormatting sqref="I96:I107">
    <cfRule type="cellIs" dxfId="51" priority="52" operator="equal">
      <formula>0</formula>
    </cfRule>
  </conditionalFormatting>
  <conditionalFormatting sqref="K96">
    <cfRule type="cellIs" dxfId="50" priority="51" operator="equal">
      <formula>0</formula>
    </cfRule>
  </conditionalFormatting>
  <conditionalFormatting sqref="K97">
    <cfRule type="cellIs" dxfId="49" priority="50" operator="equal">
      <formula>0</formula>
    </cfRule>
  </conditionalFormatting>
  <conditionalFormatting sqref="D115:E116 I115:I116">
    <cfRule type="cellIs" dxfId="48" priority="49" operator="equal">
      <formula>0</formula>
    </cfRule>
  </conditionalFormatting>
  <conditionalFormatting sqref="D113:E114 I113:I114">
    <cfRule type="cellIs" dxfId="47" priority="48" operator="equal">
      <formula>0</formula>
    </cfRule>
  </conditionalFormatting>
  <conditionalFormatting sqref="D9:E10 I9:I10">
    <cfRule type="cellIs" dxfId="46" priority="27" operator="equal">
      <formula>0</formula>
    </cfRule>
  </conditionalFormatting>
  <conditionalFormatting sqref="D31:E32 D38:E39 D44:E44 D11:E14">
    <cfRule type="cellIs" dxfId="45" priority="47" operator="equal">
      <formula>0</formula>
    </cfRule>
  </conditionalFormatting>
  <conditionalFormatting sqref="D25:E25">
    <cfRule type="cellIs" dxfId="44" priority="46" operator="equal">
      <formula>0</formula>
    </cfRule>
  </conditionalFormatting>
  <conditionalFormatting sqref="D24:E24">
    <cfRule type="cellIs" dxfId="43" priority="45" operator="equal">
      <formula>0</formula>
    </cfRule>
  </conditionalFormatting>
  <conditionalFormatting sqref="D28:E29">
    <cfRule type="cellIs" dxfId="42" priority="44" operator="equal">
      <formula>0</formula>
    </cfRule>
  </conditionalFormatting>
  <conditionalFormatting sqref="D40:E41 D43:E43">
    <cfRule type="cellIs" dxfId="41" priority="43" operator="equal">
      <formula>0</formula>
    </cfRule>
  </conditionalFormatting>
  <conditionalFormatting sqref="D34:E34">
    <cfRule type="cellIs" dxfId="40" priority="42" operator="equal">
      <formula>0</formula>
    </cfRule>
  </conditionalFormatting>
  <conditionalFormatting sqref="D30:E30">
    <cfRule type="cellIs" dxfId="39" priority="41" operator="equal">
      <formula>0</formula>
    </cfRule>
  </conditionalFormatting>
  <conditionalFormatting sqref="D42:E42">
    <cfRule type="cellIs" dxfId="38" priority="40" operator="equal">
      <formula>0</formula>
    </cfRule>
  </conditionalFormatting>
  <conditionalFormatting sqref="D3:G3 D4:E4 F4:G168">
    <cfRule type="cellIs" dxfId="37" priority="39" operator="equal">
      <formula>0</formula>
    </cfRule>
  </conditionalFormatting>
  <conditionalFormatting sqref="D47:E47 I47">
    <cfRule type="cellIs" dxfId="36" priority="38" operator="equal">
      <formula>0</formula>
    </cfRule>
  </conditionalFormatting>
  <conditionalFormatting sqref="D23:E23">
    <cfRule type="cellIs" dxfId="35" priority="37" operator="equal">
      <formula>0</formula>
    </cfRule>
  </conditionalFormatting>
  <conditionalFormatting sqref="D26:E27">
    <cfRule type="cellIs" dxfId="34" priority="36" operator="equal">
      <formula>0</formula>
    </cfRule>
  </conditionalFormatting>
  <conditionalFormatting sqref="D33:E33">
    <cfRule type="cellIs" dxfId="33" priority="35" operator="equal">
      <formula>0</formula>
    </cfRule>
  </conditionalFormatting>
  <conditionalFormatting sqref="D35:E37">
    <cfRule type="cellIs" dxfId="32" priority="34" operator="equal">
      <formula>0</formula>
    </cfRule>
  </conditionalFormatting>
  <conditionalFormatting sqref="K35:K37">
    <cfRule type="cellIs" dxfId="31" priority="33" operator="equal">
      <formula>0</formula>
    </cfRule>
  </conditionalFormatting>
  <conditionalFormatting sqref="K33">
    <cfRule type="cellIs" dxfId="30" priority="32" operator="equal">
      <formula>0</formula>
    </cfRule>
  </conditionalFormatting>
  <conditionalFormatting sqref="I3:I4 I24:I27">
    <cfRule type="cellIs" dxfId="29" priority="31" operator="equal">
      <formula>0</formula>
    </cfRule>
  </conditionalFormatting>
  <conditionalFormatting sqref="I28:I39">
    <cfRule type="cellIs" dxfId="28" priority="30" operator="equal">
      <formula>0</formula>
    </cfRule>
  </conditionalFormatting>
  <conditionalFormatting sqref="I40:I44">
    <cfRule type="cellIs" dxfId="27" priority="29" operator="equal">
      <formula>0</formula>
    </cfRule>
  </conditionalFormatting>
  <conditionalFormatting sqref="D5:E8 I5:I8">
    <cfRule type="cellIs" dxfId="26" priority="28" operator="equal">
      <formula>0</formula>
    </cfRule>
  </conditionalFormatting>
  <conditionalFormatting sqref="D15:E22 I15:I22">
    <cfRule type="cellIs" dxfId="25" priority="26" operator="equal">
      <formula>0</formula>
    </cfRule>
  </conditionalFormatting>
  <conditionalFormatting sqref="D49:E53 I49:I53">
    <cfRule type="cellIs" dxfId="24" priority="25" operator="equal">
      <formula>0</formula>
    </cfRule>
  </conditionalFormatting>
  <conditionalFormatting sqref="I152:I155 D152:E168">
    <cfRule type="cellIs" dxfId="23" priority="24" operator="equal">
      <formula>0</formula>
    </cfRule>
  </conditionalFormatting>
  <conditionalFormatting sqref="D145:E145 D147:E148 I147:I148 I145">
    <cfRule type="cellIs" dxfId="22" priority="23" operator="equal">
      <formula>0</formula>
    </cfRule>
  </conditionalFormatting>
  <conditionalFormatting sqref="D146:E146 I146">
    <cfRule type="cellIs" dxfId="21" priority="22" operator="equal">
      <formula>0</formula>
    </cfRule>
  </conditionalFormatting>
  <conditionalFormatting sqref="D149:E151 I149:I151">
    <cfRule type="cellIs" dxfId="20" priority="21" operator="equal">
      <formula>0</formula>
    </cfRule>
  </conditionalFormatting>
  <conditionalFormatting sqref="I157">
    <cfRule type="cellIs" dxfId="19" priority="20" operator="equal">
      <formula>0</formula>
    </cfRule>
  </conditionalFormatting>
  <conditionalFormatting sqref="I156">
    <cfRule type="cellIs" dxfId="18" priority="19" operator="equal">
      <formula>0</formula>
    </cfRule>
  </conditionalFormatting>
  <conditionalFormatting sqref="I158">
    <cfRule type="cellIs" dxfId="17" priority="18" operator="equal">
      <formula>0</formula>
    </cfRule>
  </conditionalFormatting>
  <conditionalFormatting sqref="I159">
    <cfRule type="cellIs" dxfId="16" priority="17" operator="equal">
      <formula>0</formula>
    </cfRule>
  </conditionalFormatting>
  <conditionalFormatting sqref="K157">
    <cfRule type="cellIs" dxfId="15" priority="16" operator="equal">
      <formula>0</formula>
    </cfRule>
  </conditionalFormatting>
  <conditionalFormatting sqref="K157">
    <cfRule type="cellIs" dxfId="14" priority="15" operator="equal">
      <formula>0</formula>
    </cfRule>
  </conditionalFormatting>
  <conditionalFormatting sqref="K156">
    <cfRule type="cellIs" dxfId="13" priority="14" operator="equal">
      <formula>0</formula>
    </cfRule>
  </conditionalFormatting>
  <conditionalFormatting sqref="K156">
    <cfRule type="cellIs" dxfId="12" priority="13" operator="equal">
      <formula>0</formula>
    </cfRule>
  </conditionalFormatting>
  <conditionalFormatting sqref="K158">
    <cfRule type="cellIs" dxfId="11" priority="12" operator="equal">
      <formula>0</formula>
    </cfRule>
  </conditionalFormatting>
  <conditionalFormatting sqref="K158">
    <cfRule type="cellIs" dxfId="10" priority="11" operator="equal">
      <formula>0</formula>
    </cfRule>
  </conditionalFormatting>
  <conditionalFormatting sqref="K159">
    <cfRule type="cellIs" dxfId="9" priority="10" operator="equal">
      <formula>0</formula>
    </cfRule>
  </conditionalFormatting>
  <conditionalFormatting sqref="K159">
    <cfRule type="cellIs" dxfId="8" priority="9" operator="equal">
      <formula>0</formula>
    </cfRule>
  </conditionalFormatting>
  <conditionalFormatting sqref="I160:I166">
    <cfRule type="cellIs" dxfId="7" priority="8" operator="equal">
      <formula>0</formula>
    </cfRule>
  </conditionalFormatting>
  <conditionalFormatting sqref="K160:K166">
    <cfRule type="cellIs" dxfId="6" priority="7" operator="equal">
      <formula>0</formula>
    </cfRule>
  </conditionalFormatting>
  <conditionalFormatting sqref="H168">
    <cfRule type="cellIs" dxfId="5" priority="6" operator="equal">
      <formula>0</formula>
    </cfRule>
  </conditionalFormatting>
  <conditionalFormatting sqref="I168">
    <cfRule type="cellIs" dxfId="4" priority="5" operator="equal">
      <formula>0</formula>
    </cfRule>
  </conditionalFormatting>
  <conditionalFormatting sqref="K167">
    <cfRule type="cellIs" dxfId="3" priority="4" operator="equal">
      <formula>0</formula>
    </cfRule>
  </conditionalFormatting>
  <conditionalFormatting sqref="K167">
    <cfRule type="cellIs" dxfId="2" priority="3" operator="equal">
      <formula>0</formula>
    </cfRule>
  </conditionalFormatting>
  <conditionalFormatting sqref="K168">
    <cfRule type="cellIs" dxfId="1" priority="2" operator="equal">
      <formula>0</formula>
    </cfRule>
  </conditionalFormatting>
  <conditionalFormatting sqref="K168">
    <cfRule type="cellIs" dxfId="0" priority="1" operator="equal">
      <formula>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02E67-2185-43F8-A0B0-47CA2D949664}">
  <dimension ref="A1:T207"/>
  <sheetViews>
    <sheetView workbookViewId="0">
      <selection activeCell="V14" sqref="V14"/>
    </sheetView>
  </sheetViews>
  <sheetFormatPr defaultRowHeight="14.4"/>
  <cols>
    <col min="1" max="2" width="19.88671875" style="140" customWidth="1"/>
    <col min="3" max="3" width="9.44140625" style="140" customWidth="1"/>
    <col min="4" max="4" width="19.88671875" style="140" customWidth="1"/>
    <col min="5" max="5" width="19.88671875" style="152" customWidth="1"/>
    <col min="6" max="6" width="48.6640625" style="152" customWidth="1"/>
    <col min="7" max="7" width="19.88671875" style="140" customWidth="1"/>
    <col min="8" max="8" width="16" style="150" customWidth="1"/>
    <col min="9" max="10" width="8.88671875" style="140" hidden="1" customWidth="1"/>
    <col min="11" max="11" width="10.6640625" style="140" hidden="1" customWidth="1"/>
    <col min="12" max="12" width="7.33203125" style="140" hidden="1" customWidth="1"/>
    <col min="13" max="13" width="7.33203125" hidden="1" customWidth="1"/>
    <col min="14" max="15" width="8.88671875" hidden="1" customWidth="1"/>
    <col min="16" max="16" width="22.5546875" style="131" hidden="1" customWidth="1"/>
    <col min="17" max="18" width="19" style="132" hidden="1" customWidth="1"/>
    <col min="19" max="19" width="0" hidden="1" customWidth="1"/>
    <col min="20" max="20" width="18.88671875" hidden="1" customWidth="1"/>
  </cols>
  <sheetData>
    <row r="1" spans="1:20" ht="28.8">
      <c r="A1" s="64" t="s">
        <v>2</v>
      </c>
      <c r="B1" s="64" t="s">
        <v>0</v>
      </c>
      <c r="C1" s="65" t="s">
        <v>11</v>
      </c>
      <c r="D1" s="65" t="s">
        <v>458</v>
      </c>
      <c r="E1" s="66" t="s">
        <v>459</v>
      </c>
      <c r="F1" s="66" t="s">
        <v>460</v>
      </c>
      <c r="G1" s="65" t="s">
        <v>5</v>
      </c>
      <c r="H1" s="67" t="s">
        <v>1</v>
      </c>
      <c r="I1" s="65" t="s">
        <v>1</v>
      </c>
      <c r="J1" s="65" t="s">
        <v>1</v>
      </c>
      <c r="K1" s="65" t="s">
        <v>1</v>
      </c>
      <c r="L1" s="65" t="s">
        <v>1</v>
      </c>
      <c r="M1" s="65" t="s">
        <v>1</v>
      </c>
      <c r="N1" s="65" t="s">
        <v>1</v>
      </c>
      <c r="O1" s="65" t="s">
        <v>1</v>
      </c>
      <c r="P1" s="65" t="s">
        <v>1</v>
      </c>
      <c r="Q1" s="65" t="s">
        <v>1</v>
      </c>
      <c r="R1" s="65" t="s">
        <v>1</v>
      </c>
      <c r="S1" s="65" t="s">
        <v>461</v>
      </c>
      <c r="T1" s="65" t="s">
        <v>462</v>
      </c>
    </row>
    <row r="2" spans="1:20">
      <c r="A2" s="68" t="s">
        <v>463</v>
      </c>
      <c r="B2" s="69" t="s">
        <v>464</v>
      </c>
      <c r="C2" s="70">
        <v>1.98</v>
      </c>
      <c r="D2" s="70" t="s">
        <v>465</v>
      </c>
      <c r="E2" s="71" t="s">
        <v>466</v>
      </c>
      <c r="F2" s="71" t="s">
        <v>467</v>
      </c>
      <c r="G2" s="72" t="e">
        <v>#N/A</v>
      </c>
      <c r="H2" s="72" t="s">
        <v>468</v>
      </c>
      <c r="I2" s="73"/>
      <c r="J2" s="74"/>
      <c r="K2" s="74"/>
      <c r="L2" s="74"/>
      <c r="M2" s="74"/>
      <c r="P2" s="75" t="s">
        <v>469</v>
      </c>
      <c r="Q2" s="76">
        <v>25</v>
      </c>
      <c r="R2" s="76">
        <v>16</v>
      </c>
    </row>
    <row r="3" spans="1:20">
      <c r="A3" s="77" t="s">
        <v>470</v>
      </c>
      <c r="B3" s="69" t="s">
        <v>471</v>
      </c>
      <c r="C3" s="70">
        <v>46</v>
      </c>
      <c r="D3" s="70" t="s">
        <v>472</v>
      </c>
      <c r="E3" s="71" t="s">
        <v>473</v>
      </c>
      <c r="F3" s="71" t="s">
        <v>474</v>
      </c>
      <c r="G3" s="72" t="s">
        <v>475</v>
      </c>
      <c r="H3" s="72" t="s">
        <v>468</v>
      </c>
      <c r="I3" s="73"/>
      <c r="J3" s="74"/>
      <c r="K3" s="74"/>
      <c r="L3" s="74"/>
      <c r="M3" s="74"/>
      <c r="P3" s="75" t="s">
        <v>476</v>
      </c>
      <c r="Q3" s="76">
        <v>61</v>
      </c>
      <c r="R3" s="76">
        <v>36</v>
      </c>
    </row>
    <row r="4" spans="1:20">
      <c r="A4" s="77" t="s">
        <v>13</v>
      </c>
      <c r="B4" s="69" t="s">
        <v>471</v>
      </c>
      <c r="C4" s="70">
        <v>46</v>
      </c>
      <c r="D4" s="70" t="s">
        <v>472</v>
      </c>
      <c r="E4" s="78" t="s">
        <v>477</v>
      </c>
      <c r="F4" s="71" t="s">
        <v>478</v>
      </c>
      <c r="G4" s="79" t="s">
        <v>479</v>
      </c>
      <c r="H4" s="72" t="s">
        <v>480</v>
      </c>
      <c r="I4" s="73">
        <v>3</v>
      </c>
      <c r="J4" s="74">
        <v>3</v>
      </c>
      <c r="K4" s="74"/>
      <c r="L4" s="74">
        <v>1</v>
      </c>
      <c r="M4" s="74"/>
      <c r="P4" s="75" t="s">
        <v>481</v>
      </c>
      <c r="Q4" s="76">
        <v>124</v>
      </c>
      <c r="R4" s="76">
        <v>99</v>
      </c>
    </row>
    <row r="5" spans="1:20">
      <c r="A5" s="77" t="s">
        <v>18</v>
      </c>
      <c r="B5" s="69" t="s">
        <v>471</v>
      </c>
      <c r="C5" s="70">
        <v>17.5</v>
      </c>
      <c r="D5" s="80" t="s">
        <v>482</v>
      </c>
      <c r="E5" s="71" t="s">
        <v>483</v>
      </c>
      <c r="F5" s="81" t="s">
        <v>484</v>
      </c>
      <c r="G5" s="72">
        <v>0.78</v>
      </c>
      <c r="H5" s="72" t="s">
        <v>485</v>
      </c>
      <c r="I5" s="73">
        <v>3</v>
      </c>
      <c r="J5" s="74">
        <v>3</v>
      </c>
      <c r="K5" s="74"/>
      <c r="L5" s="74">
        <v>1</v>
      </c>
      <c r="M5" s="74"/>
      <c r="P5" s="75">
        <v>5041840700</v>
      </c>
      <c r="Q5" s="76">
        <v>61</v>
      </c>
      <c r="R5" s="76">
        <v>36</v>
      </c>
    </row>
    <row r="6" spans="1:20">
      <c r="A6" s="82" t="s">
        <v>486</v>
      </c>
      <c r="B6" s="69" t="s">
        <v>487</v>
      </c>
      <c r="C6" s="70">
        <v>1</v>
      </c>
      <c r="D6" s="80" t="s">
        <v>488</v>
      </c>
      <c r="E6" s="71" t="s">
        <v>489</v>
      </c>
      <c r="F6" s="71" t="s">
        <v>490</v>
      </c>
      <c r="G6" s="72" t="e">
        <v>#N/A</v>
      </c>
      <c r="H6" s="72" t="s">
        <v>468</v>
      </c>
      <c r="I6" s="73"/>
      <c r="J6" s="74"/>
      <c r="K6" s="74"/>
      <c r="L6" s="74"/>
      <c r="M6" s="74"/>
      <c r="P6" s="75" t="s">
        <v>491</v>
      </c>
      <c r="Q6" s="76">
        <v>474</v>
      </c>
      <c r="R6" s="76">
        <v>353</v>
      </c>
    </row>
    <row r="7" spans="1:20">
      <c r="A7" s="68" t="s">
        <v>21</v>
      </c>
      <c r="B7" s="69" t="s">
        <v>492</v>
      </c>
      <c r="C7" s="72">
        <v>1</v>
      </c>
      <c r="D7" s="83" t="s">
        <v>493</v>
      </c>
      <c r="E7" s="84" t="s">
        <v>494</v>
      </c>
      <c r="F7" s="85" t="s">
        <v>495</v>
      </c>
      <c r="G7" s="72" t="e">
        <v>#N/A</v>
      </c>
      <c r="H7" s="72" t="s">
        <v>480</v>
      </c>
      <c r="I7" s="73"/>
      <c r="J7" s="74"/>
      <c r="K7" s="74"/>
      <c r="L7" s="74"/>
      <c r="M7" s="74"/>
      <c r="P7" s="75" t="s">
        <v>496</v>
      </c>
      <c r="Q7" s="76">
        <v>19</v>
      </c>
      <c r="R7" s="76">
        <v>13</v>
      </c>
    </row>
    <row r="8" spans="1:20">
      <c r="A8" s="68" t="s">
        <v>25</v>
      </c>
      <c r="B8" s="69" t="s">
        <v>497</v>
      </c>
      <c r="C8" s="70">
        <v>1</v>
      </c>
      <c r="D8" s="70"/>
      <c r="E8" s="71" t="s">
        <v>498</v>
      </c>
      <c r="F8" s="71" t="s">
        <v>499</v>
      </c>
      <c r="G8" s="72" t="e">
        <v>#N/A</v>
      </c>
      <c r="H8" s="72" t="s">
        <v>480</v>
      </c>
      <c r="I8" s="73"/>
      <c r="J8" s="74"/>
      <c r="K8" s="74"/>
      <c r="L8" s="74"/>
      <c r="M8" s="74"/>
      <c r="P8" s="75" t="s">
        <v>500</v>
      </c>
      <c r="Q8" s="76">
        <v>61</v>
      </c>
      <c r="R8" s="76">
        <v>36</v>
      </c>
    </row>
    <row r="9" spans="1:20">
      <c r="A9" s="68" t="s">
        <v>30</v>
      </c>
      <c r="B9" s="69" t="s">
        <v>492</v>
      </c>
      <c r="C9" s="72">
        <v>1</v>
      </c>
      <c r="D9" s="72" t="s">
        <v>501</v>
      </c>
      <c r="E9" s="84" t="s">
        <v>502</v>
      </c>
      <c r="F9" s="85" t="s">
        <v>503</v>
      </c>
      <c r="G9" s="72" t="e">
        <v>#N/A</v>
      </c>
      <c r="H9" s="72" t="s">
        <v>480</v>
      </c>
      <c r="I9" s="73"/>
      <c r="J9" s="74"/>
      <c r="K9" s="74"/>
      <c r="L9" s="74"/>
      <c r="M9" s="74"/>
      <c r="P9" s="75" t="s">
        <v>504</v>
      </c>
      <c r="Q9" s="76">
        <v>286</v>
      </c>
      <c r="R9" s="76">
        <v>211</v>
      </c>
    </row>
    <row r="10" spans="1:20">
      <c r="A10" s="68" t="s">
        <v>32</v>
      </c>
      <c r="B10" s="69" t="s">
        <v>505</v>
      </c>
      <c r="C10" s="70" t="s">
        <v>506</v>
      </c>
      <c r="D10" s="70" t="s">
        <v>507</v>
      </c>
      <c r="E10" s="71" t="s">
        <v>508</v>
      </c>
      <c r="F10" s="71" t="s">
        <v>509</v>
      </c>
      <c r="G10" s="72" t="s">
        <v>510</v>
      </c>
      <c r="H10" s="72" t="s">
        <v>480</v>
      </c>
      <c r="I10" s="73"/>
      <c r="J10" s="74"/>
      <c r="K10" s="74"/>
      <c r="L10" s="74"/>
      <c r="M10" s="74"/>
      <c r="P10" s="75" t="s">
        <v>511</v>
      </c>
      <c r="Q10" s="76">
        <v>311</v>
      </c>
      <c r="R10" s="76">
        <v>233</v>
      </c>
    </row>
    <row r="11" spans="1:20">
      <c r="A11" s="68" t="s">
        <v>36</v>
      </c>
      <c r="B11" s="69" t="s">
        <v>505</v>
      </c>
      <c r="C11" s="70" t="s">
        <v>512</v>
      </c>
      <c r="D11" s="70" t="s">
        <v>507</v>
      </c>
      <c r="E11" s="71" t="s">
        <v>513</v>
      </c>
      <c r="F11" s="71" t="s">
        <v>514</v>
      </c>
      <c r="G11" s="72" t="s">
        <v>515</v>
      </c>
      <c r="H11" s="72" t="s">
        <v>480</v>
      </c>
      <c r="I11" s="73"/>
      <c r="J11" s="74"/>
      <c r="K11" s="74"/>
      <c r="L11" s="74"/>
      <c r="M11" s="74"/>
      <c r="P11" s="75" t="s">
        <v>516</v>
      </c>
      <c r="Q11" s="76">
        <v>311</v>
      </c>
      <c r="R11" s="76">
        <v>230</v>
      </c>
    </row>
    <row r="12" spans="1:20">
      <c r="A12" s="68" t="s">
        <v>39</v>
      </c>
      <c r="B12" s="69" t="s">
        <v>505</v>
      </c>
      <c r="C12" s="70" t="s">
        <v>517</v>
      </c>
      <c r="D12" s="70" t="s">
        <v>507</v>
      </c>
      <c r="E12" s="71" t="s">
        <v>518</v>
      </c>
      <c r="F12" s="71" t="s">
        <v>519</v>
      </c>
      <c r="G12" s="72" t="s">
        <v>520</v>
      </c>
      <c r="H12" s="72" t="s">
        <v>480</v>
      </c>
      <c r="I12" s="73"/>
      <c r="J12" s="74"/>
      <c r="K12" s="74"/>
      <c r="L12" s="74"/>
      <c r="M12" s="74"/>
      <c r="P12" s="75" t="s">
        <v>521</v>
      </c>
      <c r="Q12" s="76">
        <v>749</v>
      </c>
      <c r="R12" s="76">
        <v>538</v>
      </c>
    </row>
    <row r="13" spans="1:20">
      <c r="A13" s="68" t="s">
        <v>42</v>
      </c>
      <c r="B13" s="69" t="s">
        <v>505</v>
      </c>
      <c r="C13" s="70" t="s">
        <v>506</v>
      </c>
      <c r="D13" s="70" t="s">
        <v>507</v>
      </c>
      <c r="E13" s="71" t="s">
        <v>522</v>
      </c>
      <c r="F13" s="71" t="s">
        <v>523</v>
      </c>
      <c r="G13" s="72" t="s">
        <v>524</v>
      </c>
      <c r="H13" s="72" t="s">
        <v>480</v>
      </c>
      <c r="I13" s="73"/>
      <c r="J13" s="74"/>
      <c r="K13" s="74"/>
      <c r="L13" s="74"/>
      <c r="M13" s="74"/>
      <c r="P13" s="75" t="s">
        <v>525</v>
      </c>
      <c r="Q13" s="76">
        <v>36</v>
      </c>
      <c r="R13" s="76">
        <v>21</v>
      </c>
    </row>
    <row r="14" spans="1:20">
      <c r="A14" s="68" t="s">
        <v>45</v>
      </c>
      <c r="B14" s="69" t="s">
        <v>505</v>
      </c>
      <c r="C14" s="70" t="s">
        <v>517</v>
      </c>
      <c r="D14" s="70" t="s">
        <v>507</v>
      </c>
      <c r="E14" s="71" t="s">
        <v>526</v>
      </c>
      <c r="F14" s="71" t="s">
        <v>527</v>
      </c>
      <c r="G14" s="72" t="s">
        <v>528</v>
      </c>
      <c r="H14" s="72" t="s">
        <v>480</v>
      </c>
      <c r="I14" s="73"/>
      <c r="J14" s="74"/>
      <c r="K14" s="74"/>
      <c r="L14" s="74"/>
      <c r="M14" s="74"/>
      <c r="P14" s="75" t="s">
        <v>529</v>
      </c>
      <c r="Q14" s="76">
        <v>61</v>
      </c>
      <c r="R14" s="76">
        <v>36</v>
      </c>
    </row>
    <row r="15" spans="1:20">
      <c r="A15" s="68" t="s">
        <v>48</v>
      </c>
      <c r="B15" s="69" t="s">
        <v>505</v>
      </c>
      <c r="C15" s="70" t="s">
        <v>517</v>
      </c>
      <c r="D15" s="70" t="s">
        <v>507</v>
      </c>
      <c r="E15" s="71" t="s">
        <v>530</v>
      </c>
      <c r="F15" s="71" t="s">
        <v>531</v>
      </c>
      <c r="G15" s="72" t="s">
        <v>532</v>
      </c>
      <c r="H15" s="72" t="s">
        <v>480</v>
      </c>
      <c r="I15" s="73"/>
      <c r="J15" s="74"/>
      <c r="K15" s="74"/>
      <c r="L15" s="74"/>
      <c r="M15" s="74"/>
      <c r="P15" s="75" t="s">
        <v>533</v>
      </c>
      <c r="Q15" s="76">
        <v>74</v>
      </c>
      <c r="R15" s="76">
        <v>68</v>
      </c>
    </row>
    <row r="16" spans="1:20">
      <c r="A16" s="68" t="s">
        <v>50</v>
      </c>
      <c r="B16" s="69" t="s">
        <v>505</v>
      </c>
      <c r="C16" s="70" t="s">
        <v>534</v>
      </c>
      <c r="D16" s="70" t="s">
        <v>535</v>
      </c>
      <c r="E16" s="71" t="s">
        <v>536</v>
      </c>
      <c r="F16" s="71" t="s">
        <v>537</v>
      </c>
      <c r="G16" s="72">
        <v>0.36</v>
      </c>
      <c r="H16" s="72" t="s">
        <v>480</v>
      </c>
      <c r="I16" s="73"/>
      <c r="J16" s="74"/>
      <c r="K16" s="74"/>
      <c r="L16" s="74"/>
      <c r="M16" s="74"/>
      <c r="P16" s="75" t="s">
        <v>538</v>
      </c>
      <c r="Q16" s="76">
        <v>111</v>
      </c>
      <c r="R16" s="76">
        <v>84</v>
      </c>
    </row>
    <row r="17" spans="1:18">
      <c r="A17" s="86" t="s">
        <v>53</v>
      </c>
      <c r="B17" s="69" t="s">
        <v>505</v>
      </c>
      <c r="C17" s="70">
        <v>7.8</v>
      </c>
      <c r="D17" s="70" t="s">
        <v>539</v>
      </c>
      <c r="E17" s="71" t="s">
        <v>540</v>
      </c>
      <c r="F17" s="71" t="s">
        <v>541</v>
      </c>
      <c r="G17" s="72" t="s">
        <v>542</v>
      </c>
      <c r="H17" s="72" t="s">
        <v>480</v>
      </c>
      <c r="I17" s="73"/>
      <c r="J17" s="74"/>
      <c r="K17" s="74"/>
      <c r="L17" s="74"/>
      <c r="M17" s="74"/>
      <c r="P17" s="75" t="s">
        <v>543</v>
      </c>
      <c r="Q17" s="76">
        <v>349</v>
      </c>
      <c r="R17" s="76">
        <v>269</v>
      </c>
    </row>
    <row r="18" spans="1:18">
      <c r="A18" s="86" t="s">
        <v>56</v>
      </c>
      <c r="B18" s="69" t="s">
        <v>505</v>
      </c>
      <c r="C18" s="70">
        <v>4.8</v>
      </c>
      <c r="D18" s="70" t="s">
        <v>539</v>
      </c>
      <c r="E18" s="71" t="s">
        <v>544</v>
      </c>
      <c r="F18" s="71" t="s">
        <v>545</v>
      </c>
      <c r="G18" s="72" t="s">
        <v>546</v>
      </c>
      <c r="H18" s="72" t="s">
        <v>480</v>
      </c>
      <c r="I18" s="73"/>
      <c r="J18" s="74"/>
      <c r="K18" s="74"/>
      <c r="L18" s="74"/>
      <c r="M18" s="74"/>
      <c r="P18" s="75" t="s">
        <v>547</v>
      </c>
      <c r="Q18" s="76">
        <v>211</v>
      </c>
      <c r="R18" s="76">
        <v>153</v>
      </c>
    </row>
    <row r="19" spans="1:18">
      <c r="A19" s="86" t="s">
        <v>59</v>
      </c>
      <c r="B19" s="69" t="s">
        <v>505</v>
      </c>
      <c r="C19" s="70">
        <v>6.1</v>
      </c>
      <c r="D19" s="70" t="s">
        <v>539</v>
      </c>
      <c r="E19" s="71" t="s">
        <v>548</v>
      </c>
      <c r="F19" s="71" t="s">
        <v>549</v>
      </c>
      <c r="G19" s="72" t="s">
        <v>550</v>
      </c>
      <c r="H19" s="72" t="s">
        <v>480</v>
      </c>
      <c r="I19" s="73"/>
      <c r="J19" s="74"/>
      <c r="K19" s="74"/>
      <c r="L19" s="74"/>
      <c r="M19" s="74"/>
      <c r="P19" s="75" t="s">
        <v>551</v>
      </c>
      <c r="Q19" s="76">
        <v>186</v>
      </c>
      <c r="R19" s="76">
        <v>140</v>
      </c>
    </row>
    <row r="20" spans="1:18">
      <c r="A20" s="86" t="s">
        <v>62</v>
      </c>
      <c r="B20" s="69" t="s">
        <v>505</v>
      </c>
      <c r="C20" s="70">
        <v>5.3</v>
      </c>
      <c r="D20" s="70" t="s">
        <v>539</v>
      </c>
      <c r="E20" s="71" t="s">
        <v>552</v>
      </c>
      <c r="F20" s="71" t="s">
        <v>553</v>
      </c>
      <c r="G20" s="72" t="s">
        <v>554</v>
      </c>
      <c r="H20" s="72" t="s">
        <v>480</v>
      </c>
      <c r="I20" s="73"/>
      <c r="J20" s="74"/>
      <c r="K20" s="74"/>
      <c r="L20" s="74"/>
      <c r="M20" s="74"/>
      <c r="P20" s="75" t="s">
        <v>555</v>
      </c>
      <c r="Q20" s="76">
        <v>186</v>
      </c>
      <c r="R20" s="76">
        <v>140</v>
      </c>
    </row>
    <row r="21" spans="1:18">
      <c r="A21" s="86" t="s">
        <v>65</v>
      </c>
      <c r="B21" s="69" t="s">
        <v>505</v>
      </c>
      <c r="C21" s="70">
        <v>6.3</v>
      </c>
      <c r="D21" s="70" t="s">
        <v>539</v>
      </c>
      <c r="E21" s="71" t="s">
        <v>556</v>
      </c>
      <c r="F21" s="71" t="s">
        <v>557</v>
      </c>
      <c r="G21" s="72" t="s">
        <v>558</v>
      </c>
      <c r="H21" s="72" t="s">
        <v>480</v>
      </c>
      <c r="I21" s="73"/>
      <c r="J21" s="74"/>
      <c r="K21" s="74"/>
      <c r="L21" s="74"/>
      <c r="M21" s="74"/>
      <c r="P21" s="75" t="s">
        <v>559</v>
      </c>
      <c r="Q21" s="76">
        <v>474</v>
      </c>
      <c r="R21" s="76">
        <v>353</v>
      </c>
    </row>
    <row r="22" spans="1:18">
      <c r="A22" s="86" t="s">
        <v>68</v>
      </c>
      <c r="B22" s="69" t="s">
        <v>505</v>
      </c>
      <c r="C22" s="70">
        <v>5.9</v>
      </c>
      <c r="D22" s="70" t="s">
        <v>539</v>
      </c>
      <c r="E22" s="71" t="s">
        <v>560</v>
      </c>
      <c r="F22" s="71" t="s">
        <v>561</v>
      </c>
      <c r="G22" s="72" t="s">
        <v>562</v>
      </c>
      <c r="H22" s="72" t="s">
        <v>480</v>
      </c>
      <c r="I22" s="73"/>
      <c r="J22" s="74"/>
      <c r="K22" s="74"/>
      <c r="L22" s="74"/>
      <c r="M22" s="74"/>
      <c r="P22" s="75" t="s">
        <v>563</v>
      </c>
      <c r="Q22" s="76">
        <v>31</v>
      </c>
      <c r="R22" s="76">
        <v>23</v>
      </c>
    </row>
    <row r="23" spans="1:18">
      <c r="A23" s="86" t="s">
        <v>71</v>
      </c>
      <c r="B23" s="69" t="s">
        <v>505</v>
      </c>
      <c r="C23" s="70">
        <v>4.5999999999999996</v>
      </c>
      <c r="D23" s="70" t="s">
        <v>564</v>
      </c>
      <c r="E23" s="71" t="s">
        <v>565</v>
      </c>
      <c r="F23" s="87" t="s">
        <v>566</v>
      </c>
      <c r="G23" s="72" t="s">
        <v>567</v>
      </c>
      <c r="H23" s="72" t="s">
        <v>568</v>
      </c>
      <c r="I23" s="73"/>
      <c r="J23" s="74"/>
      <c r="K23" s="74"/>
      <c r="L23" s="74"/>
      <c r="M23" s="74"/>
      <c r="P23" s="75" t="s">
        <v>569</v>
      </c>
      <c r="Q23" s="76">
        <v>6</v>
      </c>
      <c r="R23" s="76">
        <v>4</v>
      </c>
    </row>
    <row r="24" spans="1:18">
      <c r="A24" s="86" t="s">
        <v>74</v>
      </c>
      <c r="B24" s="69" t="s">
        <v>505</v>
      </c>
      <c r="C24" s="70">
        <v>3.5</v>
      </c>
      <c r="D24" s="70" t="s">
        <v>570</v>
      </c>
      <c r="E24" s="71" t="s">
        <v>571</v>
      </c>
      <c r="F24" s="87" t="s">
        <v>572</v>
      </c>
      <c r="G24" s="72" t="s">
        <v>573</v>
      </c>
      <c r="H24" s="72" t="s">
        <v>480</v>
      </c>
      <c r="I24" s="73"/>
      <c r="J24" s="74"/>
      <c r="K24" s="74"/>
      <c r="L24" s="74"/>
      <c r="M24" s="74"/>
      <c r="P24" s="75" t="s">
        <v>574</v>
      </c>
      <c r="Q24" s="76">
        <v>25</v>
      </c>
      <c r="R24" s="76">
        <v>16</v>
      </c>
    </row>
    <row r="25" spans="1:18">
      <c r="A25" s="68" t="s">
        <v>77</v>
      </c>
      <c r="B25" s="69" t="s">
        <v>505</v>
      </c>
      <c r="C25" s="70">
        <v>6.6</v>
      </c>
      <c r="D25" s="70" t="s">
        <v>575</v>
      </c>
      <c r="E25" s="71" t="s">
        <v>576</v>
      </c>
      <c r="F25" s="71" t="s">
        <v>577</v>
      </c>
      <c r="G25" s="72" t="s">
        <v>578</v>
      </c>
      <c r="H25" s="72" t="s">
        <v>480</v>
      </c>
      <c r="I25" s="73"/>
      <c r="J25" s="74"/>
      <c r="K25" s="74"/>
      <c r="L25" s="74"/>
      <c r="M25" s="74"/>
      <c r="P25" s="75" t="s">
        <v>579</v>
      </c>
      <c r="Q25" s="76">
        <v>35</v>
      </c>
      <c r="R25" s="76">
        <v>23</v>
      </c>
    </row>
    <row r="26" spans="1:18">
      <c r="A26" s="68" t="s">
        <v>79</v>
      </c>
      <c r="B26" s="69" t="s">
        <v>505</v>
      </c>
      <c r="C26" s="70" t="s">
        <v>580</v>
      </c>
      <c r="D26" s="70" t="s">
        <v>581</v>
      </c>
      <c r="E26" s="71" t="s">
        <v>582</v>
      </c>
      <c r="F26" s="71" t="s">
        <v>583</v>
      </c>
      <c r="G26" s="72" t="e">
        <v>#N/A</v>
      </c>
      <c r="H26" s="72" t="s">
        <v>584</v>
      </c>
      <c r="I26" s="73"/>
      <c r="J26" s="74"/>
      <c r="K26" s="74"/>
      <c r="L26" s="74"/>
      <c r="M26" s="74"/>
      <c r="P26" s="75" t="s">
        <v>585</v>
      </c>
      <c r="Q26" s="76">
        <v>50</v>
      </c>
      <c r="R26" s="76">
        <v>31</v>
      </c>
    </row>
    <row r="27" spans="1:18">
      <c r="A27" s="68" t="s">
        <v>82</v>
      </c>
      <c r="B27" s="69" t="s">
        <v>505</v>
      </c>
      <c r="C27" s="70" t="s">
        <v>580</v>
      </c>
      <c r="D27" s="70" t="s">
        <v>581</v>
      </c>
      <c r="E27" s="71" t="s">
        <v>586</v>
      </c>
      <c r="F27" s="71" t="s">
        <v>587</v>
      </c>
      <c r="G27" s="72" t="e">
        <v>#N/A</v>
      </c>
      <c r="H27" s="72" t="s">
        <v>480</v>
      </c>
      <c r="I27" s="73"/>
      <c r="J27" s="74"/>
      <c r="K27" s="74"/>
      <c r="L27" s="74"/>
      <c r="M27" s="74"/>
      <c r="P27" s="75" t="s">
        <v>588</v>
      </c>
      <c r="Q27" s="76">
        <v>31</v>
      </c>
      <c r="R27" s="76">
        <v>23</v>
      </c>
    </row>
    <row r="28" spans="1:18">
      <c r="A28" s="68" t="s">
        <v>85</v>
      </c>
      <c r="B28" s="69" t="s">
        <v>505</v>
      </c>
      <c r="C28" s="70" t="s">
        <v>589</v>
      </c>
      <c r="D28" s="70" t="s">
        <v>581</v>
      </c>
      <c r="E28" s="71" t="s">
        <v>590</v>
      </c>
      <c r="F28" s="71" t="s">
        <v>591</v>
      </c>
      <c r="G28" s="72" t="e">
        <v>#N/A</v>
      </c>
      <c r="H28" s="72" t="s">
        <v>480</v>
      </c>
      <c r="I28" s="73"/>
      <c r="J28" s="74"/>
      <c r="K28" s="74"/>
      <c r="L28" s="74"/>
      <c r="M28" s="74"/>
      <c r="P28" s="75" t="s">
        <v>592</v>
      </c>
      <c r="Q28" s="76">
        <v>19</v>
      </c>
      <c r="R28" s="76">
        <v>13</v>
      </c>
    </row>
    <row r="29" spans="1:18">
      <c r="A29" s="68" t="s">
        <v>88</v>
      </c>
      <c r="B29" s="69" t="s">
        <v>505</v>
      </c>
      <c r="C29" s="70" t="s">
        <v>589</v>
      </c>
      <c r="D29" s="70" t="s">
        <v>581</v>
      </c>
      <c r="E29" s="71" t="s">
        <v>593</v>
      </c>
      <c r="F29" s="71" t="s">
        <v>594</v>
      </c>
      <c r="G29" s="72" t="e">
        <v>#N/A</v>
      </c>
      <c r="H29" s="72" t="s">
        <v>480</v>
      </c>
      <c r="I29" s="73"/>
      <c r="J29" s="74"/>
      <c r="K29" s="74"/>
      <c r="L29" s="74"/>
      <c r="M29" s="74"/>
      <c r="P29" s="75" t="s">
        <v>595</v>
      </c>
      <c r="Q29" s="76">
        <v>6</v>
      </c>
      <c r="R29" s="76">
        <v>4</v>
      </c>
    </row>
    <row r="30" spans="1:18">
      <c r="A30" s="68" t="s">
        <v>91</v>
      </c>
      <c r="B30" s="69" t="s">
        <v>505</v>
      </c>
      <c r="C30" s="70" t="s">
        <v>580</v>
      </c>
      <c r="D30" s="70" t="s">
        <v>581</v>
      </c>
      <c r="E30" s="71" t="s">
        <v>596</v>
      </c>
      <c r="F30" s="71" t="s">
        <v>597</v>
      </c>
      <c r="G30" s="72" t="e">
        <v>#N/A</v>
      </c>
      <c r="H30" s="72" t="s">
        <v>480</v>
      </c>
      <c r="I30" s="73"/>
      <c r="J30" s="74"/>
      <c r="K30" s="74"/>
      <c r="L30" s="74"/>
      <c r="M30" s="74"/>
      <c r="P30" s="75" t="s">
        <v>598</v>
      </c>
      <c r="Q30" s="76">
        <v>25</v>
      </c>
      <c r="R30" s="76">
        <v>19</v>
      </c>
    </row>
    <row r="31" spans="1:18">
      <c r="A31" s="88" t="s">
        <v>94</v>
      </c>
      <c r="B31" s="69" t="s">
        <v>505</v>
      </c>
      <c r="C31" s="89" t="s">
        <v>599</v>
      </c>
      <c r="D31" s="89" t="s">
        <v>600</v>
      </c>
      <c r="E31" s="71" t="s">
        <v>26</v>
      </c>
      <c r="F31" s="71" t="s">
        <v>26</v>
      </c>
      <c r="G31" s="72" t="e">
        <v>#N/A</v>
      </c>
      <c r="H31" s="72" t="s">
        <v>485</v>
      </c>
      <c r="I31" s="73"/>
      <c r="J31" s="74"/>
      <c r="K31" s="74"/>
      <c r="L31" s="74"/>
      <c r="M31" s="74"/>
      <c r="P31" s="75" t="s">
        <v>601</v>
      </c>
      <c r="Q31" s="76">
        <v>38</v>
      </c>
      <c r="R31" s="76">
        <v>25</v>
      </c>
    </row>
    <row r="32" spans="1:18">
      <c r="A32" s="88" t="s">
        <v>602</v>
      </c>
      <c r="B32" s="69" t="s">
        <v>505</v>
      </c>
      <c r="C32" s="89" t="s">
        <v>603</v>
      </c>
      <c r="D32" s="89" t="s">
        <v>600</v>
      </c>
      <c r="E32" s="71" t="s">
        <v>26</v>
      </c>
      <c r="F32" s="71" t="s">
        <v>26</v>
      </c>
      <c r="G32" s="72" t="e">
        <v>#N/A</v>
      </c>
      <c r="H32" s="72" t="s">
        <v>480</v>
      </c>
      <c r="I32" s="73"/>
      <c r="J32" s="74"/>
      <c r="K32" s="74"/>
      <c r="L32" s="74"/>
      <c r="M32" s="74"/>
      <c r="P32" s="75" t="s">
        <v>604</v>
      </c>
      <c r="Q32" s="76">
        <v>38</v>
      </c>
      <c r="R32" s="76">
        <v>19</v>
      </c>
    </row>
    <row r="33" spans="1:18">
      <c r="A33" s="88" t="s">
        <v>605</v>
      </c>
      <c r="B33" s="69" t="s">
        <v>505</v>
      </c>
      <c r="C33" s="89" t="s">
        <v>606</v>
      </c>
      <c r="D33" s="89" t="s">
        <v>600</v>
      </c>
      <c r="E33" s="71" t="s">
        <v>26</v>
      </c>
      <c r="F33" s="71" t="s">
        <v>26</v>
      </c>
      <c r="G33" s="72" t="e">
        <v>#N/A</v>
      </c>
      <c r="H33" s="72" t="s">
        <v>468</v>
      </c>
      <c r="I33" s="73"/>
      <c r="J33" s="74"/>
      <c r="K33" s="74"/>
      <c r="L33" s="74"/>
      <c r="M33" s="74"/>
      <c r="P33" s="90" t="s">
        <v>21</v>
      </c>
      <c r="Q33" s="76">
        <v>36</v>
      </c>
      <c r="R33" s="76">
        <v>24</v>
      </c>
    </row>
    <row r="34" spans="1:18">
      <c r="A34" s="88" t="s">
        <v>97</v>
      </c>
      <c r="B34" s="69" t="s">
        <v>505</v>
      </c>
      <c r="C34" s="89" t="s">
        <v>607</v>
      </c>
      <c r="D34" s="89" t="s">
        <v>600</v>
      </c>
      <c r="E34" s="71" t="s">
        <v>26</v>
      </c>
      <c r="F34" s="71" t="s">
        <v>26</v>
      </c>
      <c r="G34" s="72" t="e">
        <v>#N/A</v>
      </c>
      <c r="H34" s="72" t="s">
        <v>480</v>
      </c>
      <c r="I34" s="73"/>
      <c r="J34" s="74"/>
      <c r="K34" s="74"/>
      <c r="L34" s="74"/>
      <c r="M34" s="74"/>
      <c r="P34" s="75" t="s">
        <v>608</v>
      </c>
      <c r="Q34" s="76">
        <v>111</v>
      </c>
      <c r="R34" s="76">
        <v>61</v>
      </c>
    </row>
    <row r="35" spans="1:18">
      <c r="A35" s="91" t="s">
        <v>609</v>
      </c>
      <c r="B35" s="91" t="s">
        <v>610</v>
      </c>
      <c r="C35" s="91">
        <v>31.5</v>
      </c>
      <c r="D35" s="92" t="s">
        <v>611</v>
      </c>
      <c r="E35" s="91" t="s">
        <v>612</v>
      </c>
      <c r="F35" s="93" t="s">
        <v>613</v>
      </c>
      <c r="G35" s="91">
        <v>0.25</v>
      </c>
      <c r="H35" s="72" t="s">
        <v>480</v>
      </c>
      <c r="I35" s="73"/>
      <c r="J35" s="74"/>
      <c r="K35" s="74"/>
      <c r="L35" s="74"/>
      <c r="M35" s="74"/>
      <c r="P35" s="75"/>
      <c r="Q35" s="76"/>
      <c r="R35" s="76"/>
    </row>
    <row r="36" spans="1:18">
      <c r="A36" s="68" t="s">
        <v>104</v>
      </c>
      <c r="B36" s="69" t="s">
        <v>497</v>
      </c>
      <c r="C36" s="70">
        <v>16</v>
      </c>
      <c r="D36" s="80" t="s">
        <v>614</v>
      </c>
      <c r="E36" s="71" t="s">
        <v>615</v>
      </c>
      <c r="F36" s="71" t="s">
        <v>616</v>
      </c>
      <c r="G36" s="72" t="e">
        <v>#N/A</v>
      </c>
      <c r="H36" s="72" t="s">
        <v>480</v>
      </c>
      <c r="I36" s="73">
        <v>1</v>
      </c>
      <c r="J36" s="74"/>
      <c r="K36" s="74"/>
      <c r="L36" s="74" t="s">
        <v>617</v>
      </c>
      <c r="M36" s="74"/>
      <c r="P36" s="75"/>
      <c r="Q36" s="76"/>
      <c r="R36" s="76"/>
    </row>
    <row r="37" spans="1:18">
      <c r="A37" s="68" t="s">
        <v>106</v>
      </c>
      <c r="B37" s="69" t="s">
        <v>618</v>
      </c>
      <c r="C37" s="70">
        <v>8.1999999999999993</v>
      </c>
      <c r="D37" s="70" t="s">
        <v>619</v>
      </c>
      <c r="E37" s="71" t="s">
        <v>620</v>
      </c>
      <c r="F37" s="71" t="s">
        <v>621</v>
      </c>
      <c r="G37" s="72">
        <v>0.5</v>
      </c>
      <c r="H37" s="72" t="s">
        <v>480</v>
      </c>
      <c r="I37" s="73">
        <v>3</v>
      </c>
      <c r="J37" s="74">
        <v>3</v>
      </c>
      <c r="K37" s="74"/>
      <c r="L37" s="74">
        <v>1</v>
      </c>
      <c r="M37" s="74"/>
      <c r="P37" s="75" t="s">
        <v>622</v>
      </c>
      <c r="Q37" s="76">
        <v>111</v>
      </c>
      <c r="R37" s="76">
        <v>61</v>
      </c>
    </row>
    <row r="38" spans="1:18">
      <c r="A38" s="68" t="s">
        <v>623</v>
      </c>
      <c r="B38" s="69" t="s">
        <v>624</v>
      </c>
      <c r="C38" s="70">
        <v>13</v>
      </c>
      <c r="D38" s="70" t="s">
        <v>625</v>
      </c>
      <c r="E38" s="71" t="s">
        <v>626</v>
      </c>
      <c r="F38" s="71" t="s">
        <v>627</v>
      </c>
      <c r="G38" s="72">
        <v>0.25</v>
      </c>
      <c r="H38" s="72" t="s">
        <v>468</v>
      </c>
      <c r="I38" s="73">
        <v>3</v>
      </c>
      <c r="J38" s="74">
        <v>3</v>
      </c>
      <c r="K38" s="74"/>
      <c r="L38" s="74">
        <v>1</v>
      </c>
      <c r="M38" s="74"/>
      <c r="P38" s="75" t="s">
        <v>628</v>
      </c>
      <c r="Q38" s="76">
        <v>111</v>
      </c>
      <c r="R38" s="76">
        <v>56</v>
      </c>
    </row>
    <row r="39" spans="1:18">
      <c r="A39" s="68" t="s">
        <v>629</v>
      </c>
      <c r="B39" s="69" t="s">
        <v>624</v>
      </c>
      <c r="C39" s="70">
        <v>16.25</v>
      </c>
      <c r="D39" s="70" t="s">
        <v>625</v>
      </c>
      <c r="E39" s="71" t="s">
        <v>630</v>
      </c>
      <c r="F39" s="71" t="s">
        <v>631</v>
      </c>
      <c r="G39" s="72">
        <v>0.25</v>
      </c>
      <c r="H39" s="72" t="s">
        <v>468</v>
      </c>
      <c r="I39" s="73">
        <v>3</v>
      </c>
      <c r="J39" s="74">
        <v>3</v>
      </c>
      <c r="K39" s="74"/>
      <c r="L39" s="74">
        <v>1</v>
      </c>
      <c r="M39" s="74"/>
      <c r="P39" s="75" t="s">
        <v>632</v>
      </c>
      <c r="Q39" s="76">
        <v>74</v>
      </c>
      <c r="R39" s="76">
        <v>44</v>
      </c>
    </row>
    <row r="40" spans="1:18">
      <c r="A40" s="68" t="s">
        <v>111</v>
      </c>
      <c r="B40" s="69" t="s">
        <v>624</v>
      </c>
      <c r="C40" s="70">
        <v>13</v>
      </c>
      <c r="D40" s="70" t="s">
        <v>633</v>
      </c>
      <c r="E40" s="71" t="s">
        <v>634</v>
      </c>
      <c r="F40" s="71" t="s">
        <v>635</v>
      </c>
      <c r="G40" s="72">
        <v>0.25</v>
      </c>
      <c r="H40" s="72" t="s">
        <v>480</v>
      </c>
      <c r="I40" s="73">
        <v>1</v>
      </c>
      <c r="J40" s="74"/>
      <c r="K40" s="74"/>
      <c r="L40" s="74" t="s">
        <v>617</v>
      </c>
      <c r="M40" s="74"/>
      <c r="P40" s="75" t="s">
        <v>636</v>
      </c>
      <c r="Q40" s="76">
        <v>74</v>
      </c>
      <c r="R40" s="76">
        <v>44</v>
      </c>
    </row>
    <row r="41" spans="1:18">
      <c r="A41" s="68" t="s">
        <v>115</v>
      </c>
      <c r="B41" s="69" t="s">
        <v>637</v>
      </c>
      <c r="C41" s="70">
        <v>9.6</v>
      </c>
      <c r="D41" s="70" t="s">
        <v>638</v>
      </c>
      <c r="E41" s="71" t="s">
        <v>639</v>
      </c>
      <c r="F41" s="71" t="s">
        <v>640</v>
      </c>
      <c r="G41" s="72" t="s">
        <v>641</v>
      </c>
      <c r="H41" s="72" t="s">
        <v>485</v>
      </c>
      <c r="I41" s="73">
        <v>3</v>
      </c>
      <c r="J41" s="74">
        <v>3</v>
      </c>
      <c r="K41" s="74"/>
      <c r="L41" s="74">
        <v>1</v>
      </c>
      <c r="M41" s="74"/>
      <c r="P41" s="75" t="s">
        <v>642</v>
      </c>
      <c r="Q41" s="76">
        <v>111</v>
      </c>
      <c r="R41" s="76">
        <v>56</v>
      </c>
    </row>
    <row r="42" spans="1:18">
      <c r="A42" s="68" t="s">
        <v>118</v>
      </c>
      <c r="B42" s="69" t="s">
        <v>637</v>
      </c>
      <c r="C42" s="70">
        <v>9.6</v>
      </c>
      <c r="D42" s="70" t="s">
        <v>638</v>
      </c>
      <c r="E42" s="71" t="s">
        <v>643</v>
      </c>
      <c r="F42" s="71" t="s">
        <v>644</v>
      </c>
      <c r="G42" s="72" t="s">
        <v>645</v>
      </c>
      <c r="H42" s="72" t="s">
        <v>480</v>
      </c>
      <c r="I42" s="73">
        <v>3</v>
      </c>
      <c r="J42" s="74">
        <v>3</v>
      </c>
      <c r="K42" s="74"/>
      <c r="L42" s="74">
        <v>1</v>
      </c>
      <c r="M42" s="74"/>
      <c r="P42" s="75" t="s">
        <v>646</v>
      </c>
      <c r="Q42" s="76">
        <v>111</v>
      </c>
      <c r="R42" s="76">
        <v>56</v>
      </c>
    </row>
    <row r="43" spans="1:18">
      <c r="A43" s="68" t="s">
        <v>121</v>
      </c>
      <c r="B43" s="69" t="s">
        <v>637</v>
      </c>
      <c r="C43" s="70">
        <v>7.25</v>
      </c>
      <c r="D43" s="70" t="s">
        <v>647</v>
      </c>
      <c r="E43" s="71" t="s">
        <v>648</v>
      </c>
      <c r="F43" s="71" t="s">
        <v>649</v>
      </c>
      <c r="G43" s="72" t="s">
        <v>650</v>
      </c>
      <c r="H43" s="72" t="s">
        <v>480</v>
      </c>
      <c r="I43" s="73"/>
      <c r="J43" s="74"/>
      <c r="K43" s="74"/>
      <c r="L43" s="74"/>
      <c r="M43" s="74"/>
      <c r="P43" s="75" t="s">
        <v>651</v>
      </c>
      <c r="Q43" s="76">
        <v>74</v>
      </c>
      <c r="R43" s="76">
        <v>44</v>
      </c>
    </row>
    <row r="44" spans="1:18">
      <c r="A44" s="68" t="s">
        <v>123</v>
      </c>
      <c r="B44" s="69" t="s">
        <v>637</v>
      </c>
      <c r="C44" s="70">
        <v>9.5</v>
      </c>
      <c r="D44" s="70" t="s">
        <v>652</v>
      </c>
      <c r="E44" s="71" t="s">
        <v>653</v>
      </c>
      <c r="F44" s="81" t="s">
        <v>654</v>
      </c>
      <c r="G44" s="79" t="s">
        <v>655</v>
      </c>
      <c r="H44" s="72" t="s">
        <v>480</v>
      </c>
      <c r="I44" s="73"/>
      <c r="J44" s="74"/>
      <c r="K44" s="74"/>
      <c r="L44" s="74"/>
      <c r="M44" s="74"/>
      <c r="P44" s="75" t="s">
        <v>656</v>
      </c>
      <c r="Q44" s="76">
        <v>25</v>
      </c>
      <c r="R44" s="76">
        <v>16</v>
      </c>
    </row>
    <row r="45" spans="1:18">
      <c r="A45" s="68" t="s">
        <v>127</v>
      </c>
      <c r="B45" s="69" t="s">
        <v>618</v>
      </c>
      <c r="C45" s="70">
        <v>9.5</v>
      </c>
      <c r="D45" s="70" t="s">
        <v>652</v>
      </c>
      <c r="E45" s="71" t="s">
        <v>657</v>
      </c>
      <c r="F45" s="81" t="s">
        <v>658</v>
      </c>
      <c r="G45" s="94">
        <v>0.5</v>
      </c>
      <c r="H45" s="72" t="s">
        <v>480</v>
      </c>
      <c r="I45" s="73">
        <v>3</v>
      </c>
      <c r="J45" s="74">
        <v>3</v>
      </c>
      <c r="K45" s="74"/>
      <c r="L45" s="74">
        <v>1</v>
      </c>
      <c r="M45" s="74"/>
      <c r="P45" s="75" t="s">
        <v>659</v>
      </c>
      <c r="Q45" s="76">
        <v>311</v>
      </c>
      <c r="R45" s="76">
        <v>230</v>
      </c>
    </row>
    <row r="46" spans="1:18">
      <c r="A46" s="68" t="s">
        <v>130</v>
      </c>
      <c r="B46" s="69" t="s">
        <v>618</v>
      </c>
      <c r="C46" s="70">
        <v>15</v>
      </c>
      <c r="D46" s="80" t="s">
        <v>660</v>
      </c>
      <c r="E46" s="71" t="s">
        <v>661</v>
      </c>
      <c r="F46" s="71" t="s">
        <v>662</v>
      </c>
      <c r="G46" s="72">
        <v>0.5</v>
      </c>
      <c r="H46" s="72" t="s">
        <v>584</v>
      </c>
      <c r="I46" s="73">
        <v>3</v>
      </c>
      <c r="J46" s="74">
        <v>3</v>
      </c>
      <c r="K46" s="74"/>
      <c r="L46" s="74">
        <v>1</v>
      </c>
      <c r="M46" s="74"/>
      <c r="P46" s="75" t="s">
        <v>663</v>
      </c>
      <c r="Q46" s="76">
        <v>649</v>
      </c>
      <c r="R46" s="76">
        <v>468</v>
      </c>
    </row>
    <row r="47" spans="1:18">
      <c r="A47" s="68" t="s">
        <v>133</v>
      </c>
      <c r="B47" s="69" t="s">
        <v>637</v>
      </c>
      <c r="C47" s="70">
        <v>12.15</v>
      </c>
      <c r="D47" s="70" t="s">
        <v>647</v>
      </c>
      <c r="E47" s="71" t="s">
        <v>664</v>
      </c>
      <c r="F47" s="71" t="s">
        <v>665</v>
      </c>
      <c r="G47" s="72" t="s">
        <v>666</v>
      </c>
      <c r="H47" s="72" t="s">
        <v>584</v>
      </c>
      <c r="I47" s="73">
        <v>3</v>
      </c>
      <c r="J47" s="74">
        <v>3</v>
      </c>
      <c r="K47" s="74"/>
      <c r="L47" s="74">
        <v>1</v>
      </c>
      <c r="M47" s="74"/>
      <c r="P47" s="75" t="s">
        <v>667</v>
      </c>
      <c r="Q47" s="76">
        <v>186</v>
      </c>
      <c r="R47" s="76">
        <v>140</v>
      </c>
    </row>
    <row r="48" spans="1:18">
      <c r="A48" s="68" t="s">
        <v>136</v>
      </c>
      <c r="B48" s="69" t="s">
        <v>618</v>
      </c>
      <c r="C48" s="70">
        <v>9.6</v>
      </c>
      <c r="D48" s="70" t="s">
        <v>638</v>
      </c>
      <c r="E48" s="71" t="s">
        <v>668</v>
      </c>
      <c r="F48" s="71" t="s">
        <v>669</v>
      </c>
      <c r="G48" s="72">
        <v>0.5</v>
      </c>
      <c r="H48" s="72" t="s">
        <v>480</v>
      </c>
      <c r="I48" s="73">
        <v>3</v>
      </c>
      <c r="J48" s="74">
        <v>3</v>
      </c>
      <c r="K48" s="74"/>
      <c r="L48" s="74">
        <v>1</v>
      </c>
      <c r="M48" s="74"/>
      <c r="P48" s="75" t="s">
        <v>670</v>
      </c>
      <c r="Q48" s="76">
        <v>186</v>
      </c>
      <c r="R48" s="76">
        <v>140</v>
      </c>
    </row>
    <row r="49" spans="1:18">
      <c r="A49" s="68" t="s">
        <v>139</v>
      </c>
      <c r="B49" s="69" t="s">
        <v>637</v>
      </c>
      <c r="C49" s="70">
        <v>9.6</v>
      </c>
      <c r="D49" s="70" t="s">
        <v>638</v>
      </c>
      <c r="E49" s="71" t="s">
        <v>671</v>
      </c>
      <c r="F49" s="71" t="s">
        <v>672</v>
      </c>
      <c r="G49" s="72" t="s">
        <v>673</v>
      </c>
      <c r="H49" s="72" t="s">
        <v>480</v>
      </c>
      <c r="I49" s="73">
        <v>3</v>
      </c>
      <c r="J49" s="74">
        <v>3</v>
      </c>
      <c r="K49" s="74"/>
      <c r="L49" s="74">
        <v>1</v>
      </c>
      <c r="M49" s="74"/>
      <c r="P49" s="75" t="s">
        <v>674</v>
      </c>
      <c r="Q49" s="76">
        <v>36</v>
      </c>
      <c r="R49" s="76">
        <v>21</v>
      </c>
    </row>
    <row r="50" spans="1:18">
      <c r="A50" s="68" t="s">
        <v>675</v>
      </c>
      <c r="B50" s="69" t="s">
        <v>637</v>
      </c>
      <c r="C50" s="70">
        <v>13</v>
      </c>
      <c r="D50" s="70" t="s">
        <v>676</v>
      </c>
      <c r="E50" s="71" t="s">
        <v>677</v>
      </c>
      <c r="F50" s="71" t="s">
        <v>678</v>
      </c>
      <c r="G50" s="72" t="s">
        <v>679</v>
      </c>
      <c r="H50" s="72" t="s">
        <v>468</v>
      </c>
      <c r="I50" s="73">
        <v>3</v>
      </c>
      <c r="J50" s="74">
        <v>3</v>
      </c>
      <c r="K50" s="74"/>
      <c r="L50" s="74">
        <v>1</v>
      </c>
      <c r="M50" s="74"/>
      <c r="P50" s="75" t="s">
        <v>680</v>
      </c>
      <c r="Q50" s="76">
        <v>61</v>
      </c>
      <c r="R50" s="76">
        <v>36</v>
      </c>
    </row>
    <row r="51" spans="1:18">
      <c r="A51" s="68" t="s">
        <v>141</v>
      </c>
      <c r="B51" s="69" t="s">
        <v>471</v>
      </c>
      <c r="C51" s="70">
        <v>18.600000000000001</v>
      </c>
      <c r="D51" s="80" t="s">
        <v>681</v>
      </c>
      <c r="E51" s="71" t="s">
        <v>682</v>
      </c>
      <c r="F51" s="71" t="s">
        <v>683</v>
      </c>
      <c r="G51" s="72" t="s">
        <v>684</v>
      </c>
      <c r="H51" s="72" t="s">
        <v>480</v>
      </c>
      <c r="I51" s="73">
        <v>3</v>
      </c>
      <c r="J51" s="74">
        <v>3</v>
      </c>
      <c r="K51" s="74"/>
      <c r="L51" s="74">
        <v>1</v>
      </c>
      <c r="M51" s="74"/>
      <c r="P51" s="75" t="s">
        <v>685</v>
      </c>
      <c r="Q51" s="76">
        <v>61</v>
      </c>
      <c r="R51" s="76">
        <v>36</v>
      </c>
    </row>
    <row r="52" spans="1:18">
      <c r="A52" s="68" t="s">
        <v>686</v>
      </c>
      <c r="B52" s="69" t="s">
        <v>637</v>
      </c>
      <c r="C52" s="70">
        <v>15.2</v>
      </c>
      <c r="D52" s="70" t="s">
        <v>687</v>
      </c>
      <c r="E52" s="71" t="s">
        <v>688</v>
      </c>
      <c r="F52" s="71" t="s">
        <v>689</v>
      </c>
      <c r="G52" s="72" t="s">
        <v>690</v>
      </c>
      <c r="H52" s="72" t="s">
        <v>468</v>
      </c>
      <c r="I52" s="73">
        <v>3</v>
      </c>
      <c r="J52" s="74">
        <v>3</v>
      </c>
      <c r="K52" s="74"/>
      <c r="L52" s="74">
        <v>1</v>
      </c>
      <c r="M52" s="74"/>
      <c r="P52" s="75" t="s">
        <v>691</v>
      </c>
      <c r="Q52" s="76">
        <v>61</v>
      </c>
      <c r="R52" s="76">
        <v>36</v>
      </c>
    </row>
    <row r="53" spans="1:18">
      <c r="A53" s="68" t="s">
        <v>144</v>
      </c>
      <c r="B53" s="69" t="s">
        <v>471</v>
      </c>
      <c r="C53" s="70">
        <v>18.600000000000001</v>
      </c>
      <c r="D53" s="80" t="s">
        <v>681</v>
      </c>
      <c r="E53" s="71" t="s">
        <v>692</v>
      </c>
      <c r="F53" s="71" t="s">
        <v>693</v>
      </c>
      <c r="G53" s="72" t="s">
        <v>684</v>
      </c>
      <c r="H53" s="72" t="s">
        <v>480</v>
      </c>
      <c r="I53" s="73">
        <v>3</v>
      </c>
      <c r="J53" s="74">
        <v>3</v>
      </c>
      <c r="K53" s="74"/>
      <c r="L53" s="74">
        <v>1</v>
      </c>
      <c r="M53" s="74"/>
      <c r="P53" s="75" t="s">
        <v>694</v>
      </c>
      <c r="Q53" s="76">
        <v>86</v>
      </c>
      <c r="R53" s="76">
        <v>51</v>
      </c>
    </row>
    <row r="54" spans="1:18">
      <c r="A54" s="68" t="s">
        <v>147</v>
      </c>
      <c r="B54" s="69" t="s">
        <v>637</v>
      </c>
      <c r="C54" s="70">
        <v>15.5</v>
      </c>
      <c r="D54" s="80" t="s">
        <v>687</v>
      </c>
      <c r="E54" s="71" t="s">
        <v>695</v>
      </c>
      <c r="F54" s="71" t="s">
        <v>696</v>
      </c>
      <c r="G54" s="72" t="s">
        <v>697</v>
      </c>
      <c r="H54" s="72" t="s">
        <v>480</v>
      </c>
      <c r="I54" s="73">
        <v>3</v>
      </c>
      <c r="J54" s="74">
        <v>3</v>
      </c>
      <c r="K54" s="74"/>
      <c r="L54" s="74">
        <v>1</v>
      </c>
      <c r="M54" s="74"/>
      <c r="P54" s="75" t="s">
        <v>698</v>
      </c>
      <c r="Q54" s="76">
        <v>61</v>
      </c>
      <c r="R54" s="76">
        <v>36</v>
      </c>
    </row>
    <row r="55" spans="1:18">
      <c r="A55" s="77" t="s">
        <v>150</v>
      </c>
      <c r="B55" s="69" t="s">
        <v>637</v>
      </c>
      <c r="C55" s="70">
        <v>19.399999999999999</v>
      </c>
      <c r="D55" s="70" t="s">
        <v>699</v>
      </c>
      <c r="E55" s="71" t="s">
        <v>700</v>
      </c>
      <c r="F55" s="71" t="s">
        <v>701</v>
      </c>
      <c r="G55" s="72" t="s">
        <v>702</v>
      </c>
      <c r="H55" s="72" t="s">
        <v>485</v>
      </c>
      <c r="I55" s="73">
        <v>3</v>
      </c>
      <c r="J55" s="74">
        <v>3</v>
      </c>
      <c r="K55" s="74"/>
      <c r="L55" s="74">
        <v>1</v>
      </c>
      <c r="M55" s="74"/>
      <c r="P55" s="75" t="s">
        <v>703</v>
      </c>
      <c r="Q55" s="76">
        <v>61</v>
      </c>
      <c r="R55" s="76">
        <v>36</v>
      </c>
    </row>
    <row r="56" spans="1:18">
      <c r="A56" s="77" t="s">
        <v>153</v>
      </c>
      <c r="B56" s="69" t="s">
        <v>637</v>
      </c>
      <c r="C56" s="70">
        <v>19.399999999999999</v>
      </c>
      <c r="D56" s="70" t="s">
        <v>699</v>
      </c>
      <c r="E56" s="71" t="s">
        <v>704</v>
      </c>
      <c r="F56" s="71" t="s">
        <v>705</v>
      </c>
      <c r="G56" s="72" t="s">
        <v>702</v>
      </c>
      <c r="H56" s="72" t="s">
        <v>485</v>
      </c>
      <c r="I56" s="73">
        <v>3</v>
      </c>
      <c r="J56" s="74">
        <v>3</v>
      </c>
      <c r="K56" s="74"/>
      <c r="L56" s="74">
        <v>1</v>
      </c>
      <c r="M56" s="74"/>
      <c r="P56" s="75" t="s">
        <v>706</v>
      </c>
      <c r="Q56" s="76">
        <v>224</v>
      </c>
      <c r="R56" s="76">
        <v>168</v>
      </c>
    </row>
    <row r="57" spans="1:18">
      <c r="A57" s="77" t="s">
        <v>155</v>
      </c>
      <c r="B57" s="69" t="s">
        <v>637</v>
      </c>
      <c r="C57" s="70">
        <v>18.2</v>
      </c>
      <c r="D57" s="70" t="s">
        <v>707</v>
      </c>
      <c r="E57" s="71" t="s">
        <v>708</v>
      </c>
      <c r="F57" s="71" t="s">
        <v>709</v>
      </c>
      <c r="G57" s="72">
        <v>0.79</v>
      </c>
      <c r="H57" s="95" t="s">
        <v>584</v>
      </c>
      <c r="I57" s="73">
        <v>3</v>
      </c>
      <c r="J57" s="74">
        <v>3</v>
      </c>
      <c r="K57" s="74"/>
      <c r="L57" s="74">
        <v>1</v>
      </c>
      <c r="M57" s="74"/>
      <c r="P57" s="75" t="s">
        <v>710</v>
      </c>
      <c r="Q57" s="76">
        <v>224</v>
      </c>
      <c r="R57" s="76">
        <v>168</v>
      </c>
    </row>
    <row r="58" spans="1:18">
      <c r="A58" s="77" t="s">
        <v>158</v>
      </c>
      <c r="B58" s="69" t="s">
        <v>637</v>
      </c>
      <c r="C58" s="70">
        <v>19.600000000000001</v>
      </c>
      <c r="D58" s="70" t="s">
        <v>699</v>
      </c>
      <c r="E58" s="71" t="s">
        <v>711</v>
      </c>
      <c r="F58" s="71" t="s">
        <v>712</v>
      </c>
      <c r="G58" s="72" t="s">
        <v>713</v>
      </c>
      <c r="H58" s="72" t="s">
        <v>485</v>
      </c>
      <c r="I58" s="73"/>
      <c r="J58" s="74"/>
      <c r="K58" s="74"/>
      <c r="L58" s="74"/>
      <c r="M58" s="74"/>
      <c r="P58" s="75" t="s">
        <v>714</v>
      </c>
      <c r="Q58" s="76">
        <v>111</v>
      </c>
      <c r="R58" s="76">
        <v>84</v>
      </c>
    </row>
    <row r="59" spans="1:18">
      <c r="A59" s="68" t="s">
        <v>160</v>
      </c>
      <c r="B59" s="69" t="s">
        <v>464</v>
      </c>
      <c r="C59" s="70">
        <v>3.2</v>
      </c>
      <c r="D59" s="80" t="s">
        <v>715</v>
      </c>
      <c r="E59" s="71" t="s">
        <v>716</v>
      </c>
      <c r="F59" s="71" t="s">
        <v>717</v>
      </c>
      <c r="G59" s="72" t="e">
        <v>#N/A</v>
      </c>
      <c r="H59" s="72" t="s">
        <v>480</v>
      </c>
      <c r="I59" s="73"/>
      <c r="J59" s="74"/>
      <c r="K59" s="74"/>
      <c r="L59" s="74"/>
      <c r="M59" s="74"/>
      <c r="P59" s="75"/>
      <c r="Q59" s="76"/>
      <c r="R59" s="76"/>
    </row>
    <row r="60" spans="1:18">
      <c r="A60" s="88" t="s">
        <v>163</v>
      </c>
      <c r="B60" s="96" t="s">
        <v>718</v>
      </c>
      <c r="C60" s="72">
        <v>276</v>
      </c>
      <c r="D60" s="72" t="s">
        <v>719</v>
      </c>
      <c r="E60" s="97" t="s">
        <v>720</v>
      </c>
      <c r="F60" s="81" t="s">
        <v>721</v>
      </c>
      <c r="G60" s="72" t="s">
        <v>26</v>
      </c>
      <c r="H60" s="72" t="s">
        <v>722</v>
      </c>
      <c r="I60" s="73">
        <v>1</v>
      </c>
      <c r="J60" s="74"/>
      <c r="K60" s="74"/>
      <c r="L60" s="74">
        <v>90</v>
      </c>
      <c r="M60" s="74"/>
      <c r="P60" s="75" t="s">
        <v>723</v>
      </c>
      <c r="Q60" s="76">
        <v>111</v>
      </c>
      <c r="R60" s="76">
        <v>84</v>
      </c>
    </row>
    <row r="61" spans="1:18">
      <c r="A61" s="68" t="s">
        <v>167</v>
      </c>
      <c r="B61" s="69" t="s">
        <v>497</v>
      </c>
      <c r="C61" s="70">
        <v>4.2</v>
      </c>
      <c r="D61" s="80" t="s">
        <v>724</v>
      </c>
      <c r="E61" s="71" t="s">
        <v>725</v>
      </c>
      <c r="F61" s="71" t="s">
        <v>726</v>
      </c>
      <c r="G61" s="72" t="e">
        <v>#N/A</v>
      </c>
      <c r="H61" s="72" t="s">
        <v>480</v>
      </c>
      <c r="I61" s="73">
        <v>1</v>
      </c>
      <c r="J61" s="74"/>
      <c r="K61" s="74"/>
      <c r="L61" s="74">
        <v>90</v>
      </c>
      <c r="M61" s="74"/>
      <c r="P61" s="75" t="s">
        <v>727</v>
      </c>
      <c r="Q61" s="76">
        <v>311</v>
      </c>
      <c r="R61" s="76">
        <v>204</v>
      </c>
    </row>
    <row r="62" spans="1:18">
      <c r="A62" s="68" t="s">
        <v>169</v>
      </c>
      <c r="B62" s="69" t="s">
        <v>728</v>
      </c>
      <c r="C62" s="70">
        <v>7</v>
      </c>
      <c r="D62" s="70" t="s">
        <v>729</v>
      </c>
      <c r="E62" s="71" t="s">
        <v>730</v>
      </c>
      <c r="F62" s="71" t="s">
        <v>731</v>
      </c>
      <c r="G62" s="72">
        <v>0.49</v>
      </c>
      <c r="H62" s="72" t="s">
        <v>584</v>
      </c>
      <c r="I62" s="73">
        <v>1</v>
      </c>
      <c r="J62" s="74"/>
      <c r="K62" s="74"/>
      <c r="L62" s="74">
        <v>90</v>
      </c>
      <c r="M62" s="74"/>
      <c r="P62" s="75" t="s">
        <v>732</v>
      </c>
      <c r="Q62" s="76">
        <v>311</v>
      </c>
      <c r="R62" s="76">
        <v>204</v>
      </c>
    </row>
    <row r="63" spans="1:18">
      <c r="A63" s="99" t="s">
        <v>172</v>
      </c>
      <c r="B63" s="91" t="s">
        <v>728</v>
      </c>
      <c r="C63" s="74">
        <v>9.5</v>
      </c>
      <c r="D63" s="100" t="s">
        <v>733</v>
      </c>
      <c r="E63" s="101" t="s">
        <v>734</v>
      </c>
      <c r="F63" s="93" t="s">
        <v>735</v>
      </c>
      <c r="G63" s="74">
        <v>0.5</v>
      </c>
      <c r="H63" s="72" t="s">
        <v>480</v>
      </c>
      <c r="I63" s="73">
        <v>1</v>
      </c>
      <c r="J63" s="74"/>
      <c r="K63" s="74"/>
      <c r="L63" s="74">
        <v>90</v>
      </c>
      <c r="M63" s="74"/>
      <c r="P63" s="75" t="s">
        <v>736</v>
      </c>
      <c r="Q63" s="76">
        <v>249</v>
      </c>
      <c r="R63" s="76">
        <v>156</v>
      </c>
    </row>
    <row r="64" spans="1:18">
      <c r="A64" s="68" t="s">
        <v>737</v>
      </c>
      <c r="B64" s="69" t="s">
        <v>728</v>
      </c>
      <c r="C64" s="70">
        <v>14.5</v>
      </c>
      <c r="D64" s="70" t="s">
        <v>738</v>
      </c>
      <c r="E64" s="71" t="s">
        <v>739</v>
      </c>
      <c r="F64" s="71" t="s">
        <v>740</v>
      </c>
      <c r="G64" s="72">
        <v>0.25</v>
      </c>
      <c r="H64" s="72" t="s">
        <v>468</v>
      </c>
      <c r="I64" s="73"/>
      <c r="J64" s="74"/>
      <c r="K64" s="74"/>
      <c r="L64" s="74"/>
      <c r="M64" s="74"/>
      <c r="P64" s="75" t="s">
        <v>741</v>
      </c>
      <c r="Q64" s="76">
        <v>74</v>
      </c>
      <c r="R64" s="76">
        <v>68</v>
      </c>
    </row>
    <row r="65" spans="1:18">
      <c r="A65" s="68" t="s">
        <v>174</v>
      </c>
      <c r="B65" s="69" t="s">
        <v>728</v>
      </c>
      <c r="C65" s="70">
        <v>13</v>
      </c>
      <c r="D65" s="80" t="s">
        <v>742</v>
      </c>
      <c r="E65" s="71" t="s">
        <v>743</v>
      </c>
      <c r="F65" s="71" t="s">
        <v>744</v>
      </c>
      <c r="G65" s="72">
        <v>0.25</v>
      </c>
      <c r="H65" s="72" t="s">
        <v>480</v>
      </c>
      <c r="I65" s="73">
        <v>1</v>
      </c>
      <c r="J65" s="74"/>
      <c r="K65" s="74"/>
      <c r="L65" s="74">
        <v>90</v>
      </c>
      <c r="M65" s="74"/>
      <c r="P65" s="75" t="s">
        <v>745</v>
      </c>
      <c r="Q65" s="76">
        <v>249</v>
      </c>
      <c r="R65" s="76">
        <v>156</v>
      </c>
    </row>
    <row r="66" spans="1:18">
      <c r="A66" s="68" t="s">
        <v>176</v>
      </c>
      <c r="B66" s="69" t="s">
        <v>728</v>
      </c>
      <c r="C66" s="70">
        <v>9</v>
      </c>
      <c r="D66" s="70" t="s">
        <v>619</v>
      </c>
      <c r="E66" s="71" t="s">
        <v>746</v>
      </c>
      <c r="F66" s="71" t="s">
        <v>747</v>
      </c>
      <c r="G66" s="72" t="s">
        <v>641</v>
      </c>
      <c r="H66" s="72" t="s">
        <v>480</v>
      </c>
      <c r="I66" s="73">
        <v>1</v>
      </c>
      <c r="J66" s="74"/>
      <c r="K66" s="74"/>
      <c r="L66" s="74">
        <v>90</v>
      </c>
      <c r="M66" s="74"/>
      <c r="P66" s="75" t="s">
        <v>748</v>
      </c>
      <c r="Q66" s="76">
        <v>249</v>
      </c>
      <c r="R66" s="76">
        <v>156</v>
      </c>
    </row>
    <row r="67" spans="1:18">
      <c r="A67" s="68" t="s">
        <v>178</v>
      </c>
      <c r="B67" s="69" t="s">
        <v>728</v>
      </c>
      <c r="C67" s="70">
        <v>9</v>
      </c>
      <c r="D67" s="70" t="s">
        <v>749</v>
      </c>
      <c r="E67" s="71" t="s">
        <v>750</v>
      </c>
      <c r="F67" s="71" t="s">
        <v>751</v>
      </c>
      <c r="G67" s="72" t="s">
        <v>752</v>
      </c>
      <c r="H67" s="72" t="s">
        <v>485</v>
      </c>
      <c r="I67" s="73">
        <v>1</v>
      </c>
      <c r="J67" s="74"/>
      <c r="K67" s="74"/>
      <c r="L67" s="74">
        <v>90</v>
      </c>
      <c r="M67" s="74"/>
      <c r="P67" s="75" t="s">
        <v>753</v>
      </c>
      <c r="Q67" s="76">
        <v>111</v>
      </c>
      <c r="R67" s="76">
        <v>84</v>
      </c>
    </row>
    <row r="68" spans="1:18">
      <c r="A68" s="68" t="s">
        <v>754</v>
      </c>
      <c r="B68" s="69" t="s">
        <v>728</v>
      </c>
      <c r="C68" s="70">
        <v>7.2</v>
      </c>
      <c r="D68" s="70" t="s">
        <v>619</v>
      </c>
      <c r="E68" s="71" t="s">
        <v>755</v>
      </c>
      <c r="F68" s="71" t="s">
        <v>756</v>
      </c>
      <c r="G68" s="72" t="s">
        <v>757</v>
      </c>
      <c r="H68" s="72" t="s">
        <v>468</v>
      </c>
      <c r="I68" s="73">
        <v>1</v>
      </c>
      <c r="J68" s="74"/>
      <c r="K68" s="74"/>
      <c r="L68" s="74">
        <v>90</v>
      </c>
      <c r="M68" s="74"/>
      <c r="P68" s="75" t="s">
        <v>758</v>
      </c>
      <c r="Q68" s="76">
        <v>61</v>
      </c>
      <c r="R68" s="76">
        <v>38</v>
      </c>
    </row>
    <row r="69" spans="1:18">
      <c r="A69" s="68" t="s">
        <v>181</v>
      </c>
      <c r="B69" s="69" t="s">
        <v>728</v>
      </c>
      <c r="C69" s="70">
        <v>9</v>
      </c>
      <c r="D69" s="70" t="s">
        <v>619</v>
      </c>
      <c r="E69" s="71" t="s">
        <v>759</v>
      </c>
      <c r="F69" s="71" t="s">
        <v>760</v>
      </c>
      <c r="G69" s="72" t="s">
        <v>641</v>
      </c>
      <c r="H69" s="72" t="s">
        <v>480</v>
      </c>
      <c r="I69" s="73">
        <v>1</v>
      </c>
      <c r="J69" s="74"/>
      <c r="K69" s="74"/>
      <c r="L69" s="74">
        <v>90</v>
      </c>
      <c r="M69" s="74"/>
      <c r="P69" s="75" t="s">
        <v>761</v>
      </c>
      <c r="Q69" s="76">
        <v>36</v>
      </c>
      <c r="R69" s="76">
        <v>21</v>
      </c>
    </row>
    <row r="70" spans="1:18">
      <c r="A70" s="68" t="s">
        <v>183</v>
      </c>
      <c r="B70" s="69" t="s">
        <v>728</v>
      </c>
      <c r="C70" s="70">
        <v>9</v>
      </c>
      <c r="D70" s="80" t="s">
        <v>619</v>
      </c>
      <c r="E70" s="71" t="s">
        <v>762</v>
      </c>
      <c r="F70" s="71" t="s">
        <v>763</v>
      </c>
      <c r="G70" s="72" t="s">
        <v>764</v>
      </c>
      <c r="H70" s="72" t="s">
        <v>480</v>
      </c>
      <c r="I70" s="73"/>
      <c r="J70" s="74"/>
      <c r="K70" s="74"/>
      <c r="L70" s="74"/>
      <c r="M70" s="74"/>
      <c r="P70" s="75" t="s">
        <v>765</v>
      </c>
      <c r="Q70" s="76">
        <v>61</v>
      </c>
      <c r="R70" s="76">
        <v>36</v>
      </c>
    </row>
    <row r="71" spans="1:18">
      <c r="A71" s="68" t="s">
        <v>766</v>
      </c>
      <c r="B71" s="69" t="s">
        <v>728</v>
      </c>
      <c r="C71" s="70">
        <v>7</v>
      </c>
      <c r="D71" s="70" t="s">
        <v>729</v>
      </c>
      <c r="E71" s="71" t="s">
        <v>767</v>
      </c>
      <c r="F71" s="71" t="s">
        <v>768</v>
      </c>
      <c r="G71" s="72" t="s">
        <v>757</v>
      </c>
      <c r="H71" s="72" t="s">
        <v>468</v>
      </c>
      <c r="I71" s="73">
        <v>1</v>
      </c>
      <c r="J71" s="74"/>
      <c r="K71" s="74"/>
      <c r="L71" s="74"/>
      <c r="M71" s="74"/>
      <c r="P71" s="75" t="s">
        <v>769</v>
      </c>
      <c r="Q71" s="76">
        <v>61</v>
      </c>
      <c r="R71" s="76">
        <v>36</v>
      </c>
    </row>
    <row r="72" spans="1:18">
      <c r="A72" s="68" t="s">
        <v>185</v>
      </c>
      <c r="B72" s="69" t="s">
        <v>728</v>
      </c>
      <c r="C72" s="70" t="s">
        <v>770</v>
      </c>
      <c r="D72" s="70" t="s">
        <v>647</v>
      </c>
      <c r="E72" s="71" t="s">
        <v>771</v>
      </c>
      <c r="F72" s="71" t="s">
        <v>772</v>
      </c>
      <c r="G72" s="72" t="s">
        <v>666</v>
      </c>
      <c r="H72" s="72" t="s">
        <v>584</v>
      </c>
      <c r="I72" s="73">
        <v>1</v>
      </c>
      <c r="J72" s="74"/>
      <c r="K72" s="74"/>
      <c r="L72" s="74"/>
      <c r="M72" s="74"/>
      <c r="P72" s="75" t="s">
        <v>773</v>
      </c>
      <c r="Q72" s="76">
        <v>61</v>
      </c>
      <c r="R72" s="76">
        <v>36</v>
      </c>
    </row>
    <row r="73" spans="1:18">
      <c r="A73" s="99" t="s">
        <v>187</v>
      </c>
      <c r="B73" s="91" t="s">
        <v>728</v>
      </c>
      <c r="C73" s="74">
        <v>9.5</v>
      </c>
      <c r="D73" s="100" t="s">
        <v>638</v>
      </c>
      <c r="E73" s="101" t="s">
        <v>774</v>
      </c>
      <c r="F73" s="93" t="s">
        <v>775</v>
      </c>
      <c r="G73" s="74" t="s">
        <v>776</v>
      </c>
      <c r="H73" s="72" t="s">
        <v>480</v>
      </c>
      <c r="I73" s="73">
        <v>1</v>
      </c>
      <c r="J73" s="74"/>
      <c r="K73" s="74"/>
      <c r="L73" s="74"/>
      <c r="M73" s="74"/>
      <c r="P73" s="75" t="s">
        <v>777</v>
      </c>
      <c r="Q73" s="76">
        <v>86</v>
      </c>
      <c r="R73" s="76">
        <v>51</v>
      </c>
    </row>
    <row r="74" spans="1:18">
      <c r="A74" s="77" t="s">
        <v>189</v>
      </c>
      <c r="B74" s="69" t="s">
        <v>778</v>
      </c>
      <c r="C74" s="70">
        <v>0.25</v>
      </c>
      <c r="D74" s="70" t="s">
        <v>779</v>
      </c>
      <c r="E74" s="71" t="s">
        <v>780</v>
      </c>
      <c r="F74" s="71" t="s">
        <v>781</v>
      </c>
      <c r="G74" s="72" t="e">
        <v>#N/A</v>
      </c>
      <c r="H74" s="72" t="s">
        <v>480</v>
      </c>
      <c r="I74" s="73">
        <v>2</v>
      </c>
      <c r="J74" s="74"/>
      <c r="K74" s="74"/>
      <c r="L74" s="74">
        <v>90</v>
      </c>
      <c r="M74" s="74"/>
      <c r="P74" s="75" t="s">
        <v>782</v>
      </c>
      <c r="Q74" s="76">
        <v>61</v>
      </c>
      <c r="R74" s="76">
        <v>36</v>
      </c>
    </row>
    <row r="75" spans="1:18">
      <c r="A75" s="68" t="s">
        <v>783</v>
      </c>
      <c r="B75" s="69" t="s">
        <v>784</v>
      </c>
      <c r="C75" s="70">
        <v>4.5</v>
      </c>
      <c r="D75" s="70" t="s">
        <v>785</v>
      </c>
      <c r="E75" s="71" t="s">
        <v>786</v>
      </c>
      <c r="F75" s="71" t="s">
        <v>787</v>
      </c>
      <c r="G75" s="72">
        <v>1.21</v>
      </c>
      <c r="H75" s="72" t="s">
        <v>584</v>
      </c>
      <c r="I75" s="73">
        <v>1</v>
      </c>
      <c r="J75" s="74"/>
      <c r="K75" s="74"/>
      <c r="L75" s="74"/>
      <c r="M75" s="74"/>
      <c r="P75" s="75" t="s">
        <v>788</v>
      </c>
      <c r="Q75" s="76">
        <v>61</v>
      </c>
      <c r="R75" s="76">
        <v>36</v>
      </c>
    </row>
    <row r="76" spans="1:18">
      <c r="A76" s="68" t="s">
        <v>193</v>
      </c>
      <c r="B76" s="69" t="s">
        <v>784</v>
      </c>
      <c r="C76" s="70">
        <v>5.4</v>
      </c>
      <c r="D76" s="80" t="s">
        <v>789</v>
      </c>
      <c r="E76" s="71" t="s">
        <v>790</v>
      </c>
      <c r="F76" s="71" t="s">
        <v>791</v>
      </c>
      <c r="G76" s="72" t="s">
        <v>792</v>
      </c>
      <c r="H76" s="72" t="s">
        <v>480</v>
      </c>
      <c r="I76" s="73">
        <v>1</v>
      </c>
      <c r="J76" s="74"/>
      <c r="K76" s="74"/>
      <c r="L76" s="74"/>
      <c r="M76" s="74"/>
      <c r="P76" s="75" t="s">
        <v>793</v>
      </c>
      <c r="Q76" s="76">
        <v>86</v>
      </c>
      <c r="R76" s="76">
        <v>51</v>
      </c>
    </row>
    <row r="77" spans="1:18">
      <c r="A77" s="68" t="s">
        <v>196</v>
      </c>
      <c r="B77" s="69" t="s">
        <v>784</v>
      </c>
      <c r="C77" s="70">
        <v>2.7</v>
      </c>
      <c r="D77" s="80" t="s">
        <v>794</v>
      </c>
      <c r="E77" s="71" t="s">
        <v>795</v>
      </c>
      <c r="F77" s="71" t="s">
        <v>796</v>
      </c>
      <c r="G77" s="72" t="s">
        <v>797</v>
      </c>
      <c r="H77" s="72" t="s">
        <v>584</v>
      </c>
      <c r="I77" s="73">
        <v>1</v>
      </c>
      <c r="J77" s="74"/>
      <c r="K77" s="74"/>
      <c r="L77" s="74"/>
      <c r="M77" s="74"/>
      <c r="P77" s="75" t="s">
        <v>798</v>
      </c>
      <c r="Q77" s="76">
        <v>61</v>
      </c>
      <c r="R77" s="76">
        <v>36</v>
      </c>
    </row>
    <row r="78" spans="1:18">
      <c r="A78" s="68" t="s">
        <v>199</v>
      </c>
      <c r="B78" s="69" t="s">
        <v>784</v>
      </c>
      <c r="C78" s="70">
        <v>3.2</v>
      </c>
      <c r="D78" s="80" t="s">
        <v>799</v>
      </c>
      <c r="E78" s="71" t="s">
        <v>800</v>
      </c>
      <c r="F78" s="71" t="s">
        <v>801</v>
      </c>
      <c r="G78" s="72" t="s">
        <v>802</v>
      </c>
      <c r="H78" s="72" t="s">
        <v>480</v>
      </c>
      <c r="I78" s="73"/>
      <c r="J78" s="74"/>
      <c r="K78" s="74"/>
      <c r="L78" s="74"/>
      <c r="M78" s="74"/>
      <c r="P78" s="75" t="s">
        <v>803</v>
      </c>
      <c r="Q78" s="76">
        <v>61</v>
      </c>
      <c r="R78" s="76">
        <v>36</v>
      </c>
    </row>
    <row r="79" spans="1:18">
      <c r="A79" s="68" t="s">
        <v>804</v>
      </c>
      <c r="B79" s="69" t="s">
        <v>784</v>
      </c>
      <c r="C79" s="70">
        <v>3.3</v>
      </c>
      <c r="D79" s="70" t="s">
        <v>794</v>
      </c>
      <c r="E79" s="71" t="s">
        <v>805</v>
      </c>
      <c r="F79" s="71" t="s">
        <v>806</v>
      </c>
      <c r="G79" s="72">
        <v>1.5</v>
      </c>
      <c r="H79" s="72" t="s">
        <v>584</v>
      </c>
      <c r="I79" s="73"/>
      <c r="J79" s="74"/>
      <c r="K79" s="74"/>
      <c r="L79" s="74"/>
      <c r="M79" s="74"/>
      <c r="P79" s="75" t="s">
        <v>807</v>
      </c>
      <c r="Q79" s="76">
        <v>61</v>
      </c>
      <c r="R79" s="76">
        <v>36</v>
      </c>
    </row>
    <row r="80" spans="1:18">
      <c r="A80" s="68" t="s">
        <v>203</v>
      </c>
      <c r="B80" s="69" t="s">
        <v>784</v>
      </c>
      <c r="C80" s="70">
        <v>3.3</v>
      </c>
      <c r="D80" s="70" t="s">
        <v>794</v>
      </c>
      <c r="E80" s="71" t="s">
        <v>808</v>
      </c>
      <c r="F80" s="71" t="s">
        <v>809</v>
      </c>
      <c r="G80" s="72">
        <v>1.5</v>
      </c>
      <c r="H80" s="72" t="s">
        <v>480</v>
      </c>
      <c r="I80" s="73">
        <v>3</v>
      </c>
      <c r="J80" s="74"/>
      <c r="K80" s="74">
        <v>3</v>
      </c>
      <c r="L80" s="74"/>
      <c r="M80" s="74"/>
      <c r="P80" s="75" t="s">
        <v>810</v>
      </c>
      <c r="Q80" s="76">
        <v>61</v>
      </c>
      <c r="R80" s="76">
        <v>36</v>
      </c>
    </row>
    <row r="81" spans="1:18">
      <c r="A81" s="68" t="s">
        <v>205</v>
      </c>
      <c r="B81" s="69" t="s">
        <v>784</v>
      </c>
      <c r="C81" s="70">
        <v>3.3</v>
      </c>
      <c r="D81" s="70" t="s">
        <v>794</v>
      </c>
      <c r="E81" s="71" t="s">
        <v>811</v>
      </c>
      <c r="F81" s="71" t="s">
        <v>812</v>
      </c>
      <c r="G81" s="72">
        <v>0.8</v>
      </c>
      <c r="H81" s="72" t="s">
        <v>480</v>
      </c>
      <c r="I81" s="73">
        <v>3</v>
      </c>
      <c r="J81" s="74"/>
      <c r="K81" s="74">
        <v>3</v>
      </c>
      <c r="L81" s="74"/>
      <c r="M81" s="74"/>
      <c r="P81" s="75" t="s">
        <v>813</v>
      </c>
      <c r="Q81" s="76">
        <v>36</v>
      </c>
      <c r="R81" s="76">
        <v>24</v>
      </c>
    </row>
    <row r="82" spans="1:18">
      <c r="A82" s="88" t="s">
        <v>207</v>
      </c>
      <c r="B82" s="96" t="s">
        <v>718</v>
      </c>
      <c r="C82" s="72">
        <v>157</v>
      </c>
      <c r="D82" s="72" t="s">
        <v>814</v>
      </c>
      <c r="E82" s="97" t="s">
        <v>815</v>
      </c>
      <c r="F82" s="81" t="s">
        <v>816</v>
      </c>
      <c r="G82" s="72" t="s">
        <v>26</v>
      </c>
      <c r="H82" s="72" t="s">
        <v>722</v>
      </c>
      <c r="I82" s="73">
        <v>3</v>
      </c>
      <c r="J82" s="74"/>
      <c r="K82" s="74">
        <v>3</v>
      </c>
      <c r="L82" s="74"/>
      <c r="M82" s="74"/>
      <c r="P82" s="75" t="s">
        <v>817</v>
      </c>
      <c r="Q82" s="76">
        <v>61</v>
      </c>
      <c r="R82" s="76">
        <v>36</v>
      </c>
    </row>
    <row r="83" spans="1:18">
      <c r="A83" s="68" t="s">
        <v>210</v>
      </c>
      <c r="B83" s="69" t="s">
        <v>492</v>
      </c>
      <c r="C83" s="98">
        <v>5.29</v>
      </c>
      <c r="D83" s="72" t="s">
        <v>818</v>
      </c>
      <c r="E83" s="84" t="s">
        <v>819</v>
      </c>
      <c r="F83" s="85" t="s">
        <v>820</v>
      </c>
      <c r="G83" s="72" t="e">
        <v>#N/A</v>
      </c>
      <c r="H83" s="72" t="s">
        <v>480</v>
      </c>
      <c r="I83" s="73">
        <v>3</v>
      </c>
      <c r="J83" s="74"/>
      <c r="K83" s="74">
        <v>3</v>
      </c>
      <c r="L83" s="74"/>
      <c r="M83" s="74"/>
      <c r="P83" s="75" t="s">
        <v>821</v>
      </c>
      <c r="Q83" s="76">
        <v>36</v>
      </c>
      <c r="R83" s="76">
        <v>24</v>
      </c>
    </row>
    <row r="84" spans="1:18">
      <c r="A84" s="68" t="s">
        <v>214</v>
      </c>
      <c r="B84" s="69" t="s">
        <v>492</v>
      </c>
      <c r="C84" s="98">
        <v>5.29</v>
      </c>
      <c r="D84" s="72" t="s">
        <v>818</v>
      </c>
      <c r="E84" s="84" t="s">
        <v>822</v>
      </c>
      <c r="F84" s="85" t="s">
        <v>823</v>
      </c>
      <c r="G84" s="72" t="e">
        <v>#N/A</v>
      </c>
      <c r="H84" s="72" t="s">
        <v>480</v>
      </c>
      <c r="I84" s="73">
        <v>3</v>
      </c>
      <c r="J84" s="74"/>
      <c r="K84" s="74">
        <v>3</v>
      </c>
      <c r="L84" s="74"/>
      <c r="M84" s="74"/>
      <c r="P84" s="75" t="s">
        <v>824</v>
      </c>
      <c r="Q84" s="76">
        <v>36</v>
      </c>
      <c r="R84" s="76">
        <v>24</v>
      </c>
    </row>
    <row r="85" spans="1:18" ht="28.8">
      <c r="A85" s="82" t="s">
        <v>825</v>
      </c>
      <c r="B85" s="69" t="s">
        <v>826</v>
      </c>
      <c r="C85" s="80">
        <v>121</v>
      </c>
      <c r="D85" s="102" t="s">
        <v>827</v>
      </c>
      <c r="E85" s="103" t="s">
        <v>828</v>
      </c>
      <c r="F85" s="85" t="s">
        <v>829</v>
      </c>
      <c r="G85" s="72" t="e">
        <v>#N/A</v>
      </c>
      <c r="H85" s="72" t="s">
        <v>468</v>
      </c>
      <c r="I85" s="73">
        <v>3</v>
      </c>
      <c r="J85" s="74"/>
      <c r="K85" s="74">
        <v>3</v>
      </c>
      <c r="L85" s="74"/>
      <c r="M85" s="74"/>
      <c r="P85" s="75" t="s">
        <v>830</v>
      </c>
      <c r="Q85" s="76">
        <v>124</v>
      </c>
      <c r="R85" s="76">
        <v>99</v>
      </c>
    </row>
    <row r="86" spans="1:18" ht="28.8">
      <c r="A86" s="82" t="s">
        <v>216</v>
      </c>
      <c r="B86" s="69" t="s">
        <v>826</v>
      </c>
      <c r="C86" s="80">
        <v>121</v>
      </c>
      <c r="D86" s="102" t="s">
        <v>827</v>
      </c>
      <c r="E86" s="103" t="s">
        <v>831</v>
      </c>
      <c r="F86" s="81" t="s">
        <v>832</v>
      </c>
      <c r="G86" s="72" t="e">
        <v>#N/A</v>
      </c>
      <c r="H86" s="72" t="s">
        <v>480</v>
      </c>
      <c r="I86" s="73"/>
      <c r="J86" s="74"/>
      <c r="K86" s="74"/>
      <c r="L86" s="74"/>
      <c r="M86" s="74"/>
      <c r="P86" s="75" t="s">
        <v>833</v>
      </c>
      <c r="Q86" s="76">
        <v>124</v>
      </c>
      <c r="R86" s="76">
        <v>99</v>
      </c>
    </row>
    <row r="87" spans="1:18" ht="28.8">
      <c r="A87" s="82" t="s">
        <v>834</v>
      </c>
      <c r="B87" s="69" t="s">
        <v>826</v>
      </c>
      <c r="C87" s="80">
        <v>172</v>
      </c>
      <c r="D87" s="102" t="s">
        <v>835</v>
      </c>
      <c r="E87" s="103" t="s">
        <v>836</v>
      </c>
      <c r="F87" s="85" t="s">
        <v>829</v>
      </c>
      <c r="G87" s="72" t="e">
        <v>#N/A</v>
      </c>
      <c r="H87" s="72" t="s">
        <v>584</v>
      </c>
      <c r="I87" s="73"/>
      <c r="J87" s="74"/>
      <c r="K87" s="74"/>
      <c r="L87" s="74"/>
      <c r="M87" s="74"/>
      <c r="P87" s="75" t="s">
        <v>837</v>
      </c>
      <c r="Q87" s="76">
        <v>124</v>
      </c>
      <c r="R87" s="76">
        <v>99</v>
      </c>
    </row>
    <row r="88" spans="1:18" ht="28.8">
      <c r="A88" s="82" t="s">
        <v>219</v>
      </c>
      <c r="B88" s="69" t="s">
        <v>826</v>
      </c>
      <c r="C88" s="80">
        <v>172</v>
      </c>
      <c r="D88" s="102" t="s">
        <v>835</v>
      </c>
      <c r="E88" s="103" t="s">
        <v>831</v>
      </c>
      <c r="F88" s="81" t="s">
        <v>832</v>
      </c>
      <c r="G88" s="72" t="e">
        <v>#N/A</v>
      </c>
      <c r="H88" s="72" t="s">
        <v>480</v>
      </c>
      <c r="I88" s="73"/>
      <c r="J88" s="74"/>
      <c r="K88" s="74"/>
      <c r="L88" s="74"/>
      <c r="M88" s="74"/>
      <c r="P88" s="75" t="s">
        <v>838</v>
      </c>
      <c r="Q88" s="76">
        <v>61</v>
      </c>
      <c r="R88" s="76">
        <v>36</v>
      </c>
    </row>
    <row r="89" spans="1:18" ht="28.8">
      <c r="A89" s="82" t="s">
        <v>221</v>
      </c>
      <c r="B89" s="69" t="s">
        <v>826</v>
      </c>
      <c r="C89" s="80">
        <v>231.5</v>
      </c>
      <c r="D89" s="102" t="s">
        <v>839</v>
      </c>
      <c r="E89" s="103" t="s">
        <v>840</v>
      </c>
      <c r="F89" s="85" t="s">
        <v>829</v>
      </c>
      <c r="G89" s="72" t="e">
        <v>#N/A</v>
      </c>
      <c r="H89" s="72" t="s">
        <v>584</v>
      </c>
      <c r="I89" s="73"/>
      <c r="J89" s="74"/>
      <c r="K89" s="74"/>
      <c r="L89" s="74"/>
      <c r="M89" s="74"/>
      <c r="P89" s="75" t="s">
        <v>841</v>
      </c>
      <c r="Q89" s="76">
        <v>61</v>
      </c>
      <c r="R89" s="76">
        <v>36</v>
      </c>
    </row>
    <row r="90" spans="1:18" ht="28.8">
      <c r="A90" s="82" t="s">
        <v>224</v>
      </c>
      <c r="B90" s="69" t="s">
        <v>826</v>
      </c>
      <c r="C90" s="80">
        <v>231.5</v>
      </c>
      <c r="D90" s="102" t="s">
        <v>839</v>
      </c>
      <c r="E90" s="103" t="s">
        <v>831</v>
      </c>
      <c r="F90" s="81" t="s">
        <v>832</v>
      </c>
      <c r="G90" s="72" t="e">
        <v>#N/A</v>
      </c>
      <c r="H90" s="72" t="s">
        <v>480</v>
      </c>
      <c r="I90" s="73"/>
      <c r="J90" s="74"/>
      <c r="K90" s="74"/>
      <c r="L90" s="74"/>
      <c r="M90" s="74"/>
      <c r="P90" s="75" t="s">
        <v>842</v>
      </c>
      <c r="Q90" s="76">
        <v>61</v>
      </c>
      <c r="R90" s="76">
        <v>36</v>
      </c>
    </row>
    <row r="91" spans="1:18">
      <c r="A91" s="68" t="s">
        <v>227</v>
      </c>
      <c r="B91" s="69" t="s">
        <v>843</v>
      </c>
      <c r="C91" s="70">
        <v>15</v>
      </c>
      <c r="D91" s="70" t="s">
        <v>844</v>
      </c>
      <c r="E91" s="71" t="s">
        <v>845</v>
      </c>
      <c r="F91" s="71" t="s">
        <v>846</v>
      </c>
      <c r="G91" s="72" t="e">
        <v>#N/A</v>
      </c>
      <c r="H91" s="72" t="s">
        <v>480</v>
      </c>
      <c r="I91" s="73"/>
      <c r="J91" s="74"/>
      <c r="K91" s="74"/>
      <c r="L91" s="74"/>
      <c r="M91" s="74"/>
      <c r="P91" s="75" t="s">
        <v>847</v>
      </c>
      <c r="Q91" s="76">
        <v>86</v>
      </c>
      <c r="R91" s="76">
        <v>51</v>
      </c>
    </row>
    <row r="92" spans="1:18">
      <c r="A92" s="68" t="s">
        <v>230</v>
      </c>
      <c r="B92" s="69" t="s">
        <v>843</v>
      </c>
      <c r="C92" s="70">
        <v>19</v>
      </c>
      <c r="D92" s="70" t="s">
        <v>848</v>
      </c>
      <c r="E92" s="71" t="s">
        <v>849</v>
      </c>
      <c r="F92" s="71" t="s">
        <v>850</v>
      </c>
      <c r="G92" s="72" t="e">
        <v>#N/A</v>
      </c>
      <c r="H92" s="72" t="s">
        <v>480</v>
      </c>
      <c r="I92" s="73"/>
      <c r="J92" s="74"/>
      <c r="K92" s="74"/>
      <c r="L92" s="74"/>
      <c r="M92" s="74"/>
      <c r="P92" s="75" t="s">
        <v>851</v>
      </c>
      <c r="Q92" s="76">
        <v>61</v>
      </c>
      <c r="R92" s="76">
        <v>36</v>
      </c>
    </row>
    <row r="93" spans="1:18">
      <c r="A93" s="68" t="s">
        <v>233</v>
      </c>
      <c r="B93" s="69" t="s">
        <v>492</v>
      </c>
      <c r="C93" s="80">
        <v>14</v>
      </c>
      <c r="D93" s="72" t="s">
        <v>493</v>
      </c>
      <c r="E93" s="84" t="s">
        <v>852</v>
      </c>
      <c r="F93" s="85" t="s">
        <v>853</v>
      </c>
      <c r="G93" s="72" t="e">
        <v>#N/A</v>
      </c>
      <c r="H93" s="72" t="s">
        <v>480</v>
      </c>
      <c r="I93" s="73">
        <v>1</v>
      </c>
      <c r="J93" s="74"/>
      <c r="K93" s="74"/>
      <c r="L93" s="74">
        <v>90</v>
      </c>
      <c r="M93" s="74"/>
      <c r="P93" s="75" t="s">
        <v>854</v>
      </c>
      <c r="Q93" s="76">
        <v>61</v>
      </c>
      <c r="R93" s="76">
        <v>36</v>
      </c>
    </row>
    <row r="94" spans="1:18">
      <c r="A94" s="86" t="s">
        <v>855</v>
      </c>
      <c r="B94" s="69" t="s">
        <v>492</v>
      </c>
      <c r="C94" s="104">
        <v>29</v>
      </c>
      <c r="D94" s="72" t="s">
        <v>856</v>
      </c>
      <c r="E94" s="105" t="s">
        <v>857</v>
      </c>
      <c r="F94" s="85" t="s">
        <v>858</v>
      </c>
      <c r="G94" s="72" t="e">
        <v>#N/A</v>
      </c>
      <c r="H94" s="72" t="s">
        <v>480</v>
      </c>
      <c r="I94" s="73">
        <v>3</v>
      </c>
      <c r="J94" s="74"/>
      <c r="K94" s="74"/>
      <c r="L94" s="74">
        <v>1</v>
      </c>
      <c r="M94" s="74"/>
      <c r="P94" s="75" t="s">
        <v>859</v>
      </c>
      <c r="Q94" s="76">
        <v>61</v>
      </c>
      <c r="R94" s="76">
        <v>36</v>
      </c>
    </row>
    <row r="95" spans="1:18">
      <c r="A95" s="68" t="s">
        <v>860</v>
      </c>
      <c r="B95" s="69" t="s">
        <v>497</v>
      </c>
      <c r="C95" s="70">
        <v>8.5</v>
      </c>
      <c r="D95" s="80" t="s">
        <v>861</v>
      </c>
      <c r="E95" s="71" t="s">
        <v>862</v>
      </c>
      <c r="F95" s="71" t="s">
        <v>863</v>
      </c>
      <c r="G95" s="72" t="e">
        <v>#N/A</v>
      </c>
      <c r="H95" s="72" t="s">
        <v>480</v>
      </c>
      <c r="I95" s="73">
        <v>3</v>
      </c>
      <c r="J95" s="74"/>
      <c r="K95" s="74"/>
      <c r="L95" s="74">
        <v>1</v>
      </c>
      <c r="M95" s="74"/>
      <c r="P95" s="75" t="s">
        <v>864</v>
      </c>
      <c r="Q95" s="76">
        <v>61</v>
      </c>
      <c r="R95" s="76">
        <v>36</v>
      </c>
    </row>
    <row r="96" spans="1:18">
      <c r="A96" s="68" t="s">
        <v>865</v>
      </c>
      <c r="B96" s="69" t="s">
        <v>497</v>
      </c>
      <c r="C96" s="70">
        <v>8.5</v>
      </c>
      <c r="D96" s="80" t="s">
        <v>861</v>
      </c>
      <c r="E96" s="71" t="s">
        <v>866</v>
      </c>
      <c r="F96" s="71" t="s">
        <v>867</v>
      </c>
      <c r="G96" s="72" t="e">
        <v>#N/A</v>
      </c>
      <c r="H96" s="72" t="s">
        <v>480</v>
      </c>
      <c r="I96" s="73"/>
      <c r="J96" s="74"/>
      <c r="K96" s="74"/>
      <c r="L96" s="74"/>
      <c r="M96" s="74"/>
      <c r="P96" s="75" t="s">
        <v>868</v>
      </c>
      <c r="Q96" s="76">
        <v>61</v>
      </c>
      <c r="R96" s="76">
        <v>36</v>
      </c>
    </row>
    <row r="97" spans="1:18">
      <c r="A97" s="68" t="s">
        <v>869</v>
      </c>
      <c r="B97" s="69" t="s">
        <v>497</v>
      </c>
      <c r="C97" s="70">
        <v>8.5</v>
      </c>
      <c r="D97" s="80" t="s">
        <v>861</v>
      </c>
      <c r="E97" s="71" t="s">
        <v>870</v>
      </c>
      <c r="F97" s="71" t="s">
        <v>871</v>
      </c>
      <c r="G97" s="72" t="e">
        <v>#N/A</v>
      </c>
      <c r="H97" s="72" t="s">
        <v>480</v>
      </c>
      <c r="I97" s="73">
        <v>1</v>
      </c>
      <c r="J97" s="74"/>
      <c r="K97" s="74"/>
      <c r="L97" s="74">
        <v>90</v>
      </c>
      <c r="M97" s="74"/>
      <c r="P97" s="75" t="s">
        <v>872</v>
      </c>
      <c r="Q97" s="76">
        <v>61</v>
      </c>
      <c r="R97" s="76">
        <v>36</v>
      </c>
    </row>
    <row r="98" spans="1:18">
      <c r="A98" s="68" t="s">
        <v>873</v>
      </c>
      <c r="B98" s="69" t="s">
        <v>637</v>
      </c>
      <c r="C98" s="70">
        <v>6.5</v>
      </c>
      <c r="D98" s="70" t="s">
        <v>647</v>
      </c>
      <c r="E98" s="71" t="s">
        <v>874</v>
      </c>
      <c r="F98" s="71" t="s">
        <v>875</v>
      </c>
      <c r="G98" s="72" t="s">
        <v>876</v>
      </c>
      <c r="H98" s="72" t="s">
        <v>468</v>
      </c>
      <c r="I98" s="73">
        <v>2</v>
      </c>
      <c r="J98" s="74"/>
      <c r="K98" s="74"/>
      <c r="L98" s="74">
        <v>90</v>
      </c>
      <c r="M98" s="74"/>
      <c r="P98" s="75" t="s">
        <v>877</v>
      </c>
      <c r="Q98" s="76">
        <v>61</v>
      </c>
      <c r="R98" s="76">
        <v>36</v>
      </c>
    </row>
    <row r="99" spans="1:18">
      <c r="A99" s="68" t="s">
        <v>245</v>
      </c>
      <c r="B99" s="69" t="s">
        <v>637</v>
      </c>
      <c r="C99" s="70">
        <v>7.25</v>
      </c>
      <c r="D99" s="70" t="s">
        <v>647</v>
      </c>
      <c r="E99" s="71" t="s">
        <v>878</v>
      </c>
      <c r="F99" s="71" t="s">
        <v>879</v>
      </c>
      <c r="G99" s="72" t="s">
        <v>876</v>
      </c>
      <c r="H99" s="72" t="s">
        <v>480</v>
      </c>
      <c r="I99" s="73">
        <v>2</v>
      </c>
      <c r="J99" s="74"/>
      <c r="K99" s="74"/>
      <c r="L99" s="74">
        <v>90</v>
      </c>
      <c r="M99" s="74"/>
      <c r="P99" s="75" t="s">
        <v>880</v>
      </c>
      <c r="Q99" s="76">
        <v>61</v>
      </c>
      <c r="R99" s="76">
        <v>36</v>
      </c>
    </row>
    <row r="100" spans="1:18">
      <c r="A100" s="68" t="s">
        <v>248</v>
      </c>
      <c r="B100" s="69" t="s">
        <v>637</v>
      </c>
      <c r="C100" s="70">
        <v>7</v>
      </c>
      <c r="D100" s="70" t="s">
        <v>729</v>
      </c>
      <c r="E100" s="71" t="s">
        <v>881</v>
      </c>
      <c r="F100" s="71" t="s">
        <v>882</v>
      </c>
      <c r="G100" s="72" t="s">
        <v>883</v>
      </c>
      <c r="H100" s="72" t="s">
        <v>485</v>
      </c>
      <c r="I100" s="73">
        <v>2</v>
      </c>
      <c r="J100" s="74"/>
      <c r="K100" s="74"/>
      <c r="L100" s="74">
        <v>90</v>
      </c>
      <c r="M100" s="74"/>
      <c r="P100" s="75" t="s">
        <v>884</v>
      </c>
      <c r="Q100" s="76">
        <v>186</v>
      </c>
      <c r="R100" s="76">
        <v>140</v>
      </c>
    </row>
    <row r="101" spans="1:18">
      <c r="A101" s="88" t="s">
        <v>251</v>
      </c>
      <c r="B101" s="69" t="s">
        <v>492</v>
      </c>
      <c r="C101" s="72">
        <v>1</v>
      </c>
      <c r="D101" s="94" t="s">
        <v>885</v>
      </c>
      <c r="E101" s="97" t="s">
        <v>886</v>
      </c>
      <c r="F101" s="81" t="s">
        <v>887</v>
      </c>
      <c r="G101" s="72" t="s">
        <v>26</v>
      </c>
      <c r="H101" s="72" t="s">
        <v>480</v>
      </c>
      <c r="I101" s="73">
        <v>3</v>
      </c>
      <c r="J101" s="74">
        <v>3</v>
      </c>
      <c r="K101" s="74"/>
      <c r="L101" s="95">
        <v>1</v>
      </c>
      <c r="M101" s="74"/>
      <c r="P101" s="75" t="s">
        <v>888</v>
      </c>
      <c r="Q101" s="76">
        <v>499</v>
      </c>
      <c r="R101" s="76">
        <v>373</v>
      </c>
    </row>
    <row r="102" spans="1:18">
      <c r="A102" s="68" t="s">
        <v>254</v>
      </c>
      <c r="B102" s="69" t="s">
        <v>492</v>
      </c>
      <c r="C102" s="104" t="s">
        <v>889</v>
      </c>
      <c r="D102" s="72" t="s">
        <v>890</v>
      </c>
      <c r="E102" s="84" t="s">
        <v>891</v>
      </c>
      <c r="F102" s="85" t="s">
        <v>892</v>
      </c>
      <c r="G102" s="72" t="e">
        <v>#N/A</v>
      </c>
      <c r="H102" s="72" t="s">
        <v>480</v>
      </c>
      <c r="I102" s="73">
        <v>2</v>
      </c>
      <c r="J102" s="74"/>
      <c r="K102" s="74"/>
      <c r="L102" s="74"/>
      <c r="M102" s="74" t="s">
        <v>893</v>
      </c>
      <c r="P102" s="75" t="s">
        <v>894</v>
      </c>
      <c r="Q102" s="76">
        <v>561</v>
      </c>
      <c r="R102" s="76">
        <v>418</v>
      </c>
    </row>
    <row r="103" spans="1:18">
      <c r="A103" s="68" t="s">
        <v>256</v>
      </c>
      <c r="B103" s="69" t="s">
        <v>610</v>
      </c>
      <c r="C103" s="70">
        <v>18</v>
      </c>
      <c r="D103" s="70" t="s">
        <v>895</v>
      </c>
      <c r="E103" s="71" t="s">
        <v>896</v>
      </c>
      <c r="F103" s="71" t="s">
        <v>897</v>
      </c>
      <c r="G103" s="72" t="s">
        <v>898</v>
      </c>
      <c r="H103" s="72" t="s">
        <v>480</v>
      </c>
      <c r="I103" s="73">
        <v>3</v>
      </c>
      <c r="J103" s="74">
        <v>3</v>
      </c>
      <c r="K103" s="74"/>
      <c r="L103" s="74"/>
      <c r="M103" s="95"/>
      <c r="P103" s="75" t="s">
        <v>899</v>
      </c>
      <c r="Q103" s="76">
        <v>311</v>
      </c>
      <c r="R103" s="76">
        <v>230</v>
      </c>
    </row>
    <row r="104" spans="1:18">
      <c r="A104" s="68" t="s">
        <v>259</v>
      </c>
      <c r="B104" s="69" t="s">
        <v>610</v>
      </c>
      <c r="C104" s="70">
        <v>18</v>
      </c>
      <c r="D104" s="70" t="s">
        <v>895</v>
      </c>
      <c r="E104" s="71" t="s">
        <v>900</v>
      </c>
      <c r="F104" s="71" t="s">
        <v>901</v>
      </c>
      <c r="G104" s="72" t="s">
        <v>898</v>
      </c>
      <c r="H104" s="72" t="s">
        <v>584</v>
      </c>
      <c r="I104" s="73">
        <v>2</v>
      </c>
      <c r="J104" s="74">
        <v>2</v>
      </c>
      <c r="K104" s="74"/>
      <c r="L104" s="74"/>
      <c r="M104" s="74"/>
      <c r="P104" s="75"/>
      <c r="Q104" s="76"/>
      <c r="R104" s="76"/>
    </row>
    <row r="105" spans="1:18">
      <c r="A105" s="68" t="s">
        <v>262</v>
      </c>
      <c r="B105" s="69" t="s">
        <v>610</v>
      </c>
      <c r="C105" s="70">
        <v>18</v>
      </c>
      <c r="D105" s="70" t="s">
        <v>895</v>
      </c>
      <c r="E105" s="71" t="s">
        <v>262</v>
      </c>
      <c r="F105" s="71" t="s">
        <v>902</v>
      </c>
      <c r="G105" s="72" t="s">
        <v>898</v>
      </c>
      <c r="H105" s="72" t="s">
        <v>480</v>
      </c>
      <c r="I105" s="73"/>
      <c r="J105" s="74"/>
      <c r="K105" s="74"/>
      <c r="L105" s="74"/>
      <c r="M105" s="74"/>
      <c r="P105" s="75" t="s">
        <v>903</v>
      </c>
      <c r="Q105" s="76">
        <v>124</v>
      </c>
      <c r="R105" s="76">
        <v>90</v>
      </c>
    </row>
    <row r="106" spans="1:18">
      <c r="A106" s="91" t="s">
        <v>265</v>
      </c>
      <c r="B106" s="69" t="s">
        <v>610</v>
      </c>
      <c r="C106" s="74">
        <v>18</v>
      </c>
      <c r="D106" s="74" t="s">
        <v>895</v>
      </c>
      <c r="E106" s="74" t="s">
        <v>904</v>
      </c>
      <c r="F106" s="93" t="s">
        <v>905</v>
      </c>
      <c r="G106" s="74" t="s">
        <v>906</v>
      </c>
      <c r="H106" s="72" t="s">
        <v>480</v>
      </c>
      <c r="I106" s="73">
        <v>3</v>
      </c>
      <c r="J106" s="74">
        <v>3</v>
      </c>
      <c r="K106" s="74"/>
      <c r="L106" s="74">
        <v>1</v>
      </c>
      <c r="M106" s="74"/>
      <c r="P106" s="75" t="s">
        <v>907</v>
      </c>
      <c r="Q106" s="76">
        <v>224</v>
      </c>
      <c r="R106" s="76">
        <v>168</v>
      </c>
    </row>
    <row r="107" spans="1:18">
      <c r="A107" s="68" t="s">
        <v>267</v>
      </c>
      <c r="B107" s="69" t="s">
        <v>610</v>
      </c>
      <c r="C107" s="70">
        <v>24.6</v>
      </c>
      <c r="D107" s="70" t="s">
        <v>908</v>
      </c>
      <c r="E107" s="71" t="s">
        <v>909</v>
      </c>
      <c r="F107" s="71" t="s">
        <v>910</v>
      </c>
      <c r="G107" s="72" t="s">
        <v>911</v>
      </c>
      <c r="H107" s="72" t="s">
        <v>480</v>
      </c>
      <c r="I107" s="73">
        <v>3</v>
      </c>
      <c r="J107" s="74"/>
      <c r="K107" s="74"/>
      <c r="L107" s="74">
        <v>1</v>
      </c>
      <c r="M107" s="74"/>
      <c r="P107" s="75" t="s">
        <v>912</v>
      </c>
      <c r="Q107" s="76">
        <v>74</v>
      </c>
      <c r="R107" s="76">
        <v>68</v>
      </c>
    </row>
    <row r="108" spans="1:18">
      <c r="A108" s="68" t="s">
        <v>270</v>
      </c>
      <c r="B108" s="69" t="s">
        <v>610</v>
      </c>
      <c r="C108" s="70">
        <v>24.6</v>
      </c>
      <c r="D108" s="70" t="s">
        <v>908</v>
      </c>
      <c r="E108" s="71" t="s">
        <v>913</v>
      </c>
      <c r="F108" s="81" t="s">
        <v>914</v>
      </c>
      <c r="G108" s="72" t="s">
        <v>911</v>
      </c>
      <c r="H108" s="72" t="s">
        <v>480</v>
      </c>
      <c r="I108" s="73">
        <v>3</v>
      </c>
      <c r="J108" s="74">
        <v>3</v>
      </c>
      <c r="K108" s="74"/>
      <c r="L108" s="74">
        <v>1</v>
      </c>
      <c r="M108" s="74"/>
      <c r="P108" s="75" t="s">
        <v>915</v>
      </c>
      <c r="Q108" s="76">
        <v>224</v>
      </c>
      <c r="R108" s="76">
        <v>168</v>
      </c>
    </row>
    <row r="109" spans="1:18">
      <c r="A109" s="91" t="s">
        <v>916</v>
      </c>
      <c r="B109" s="91" t="s">
        <v>778</v>
      </c>
      <c r="C109" s="74">
        <v>1</v>
      </c>
      <c r="D109" s="74" t="s">
        <v>917</v>
      </c>
      <c r="E109" s="74" t="s">
        <v>918</v>
      </c>
      <c r="F109" s="93" t="s">
        <v>919</v>
      </c>
      <c r="G109" s="74" t="s">
        <v>26</v>
      </c>
      <c r="H109" s="72" t="s">
        <v>480</v>
      </c>
      <c r="I109" s="73">
        <v>3</v>
      </c>
      <c r="J109" s="74">
        <v>3</v>
      </c>
      <c r="K109" s="74"/>
      <c r="L109" s="74">
        <v>1</v>
      </c>
      <c r="M109" s="74"/>
      <c r="P109" s="75" t="s">
        <v>920</v>
      </c>
      <c r="Q109" s="76">
        <v>224</v>
      </c>
      <c r="R109" s="76">
        <v>168</v>
      </c>
    </row>
    <row r="110" spans="1:18">
      <c r="A110" s="68" t="s">
        <v>275</v>
      </c>
      <c r="B110" s="69" t="s">
        <v>610</v>
      </c>
      <c r="C110" s="70">
        <v>13.5</v>
      </c>
      <c r="D110" s="80" t="s">
        <v>921</v>
      </c>
      <c r="E110" s="71" t="s">
        <v>922</v>
      </c>
      <c r="F110" s="71" t="s">
        <v>923</v>
      </c>
      <c r="G110" s="72">
        <v>1.2</v>
      </c>
      <c r="H110" s="72" t="s">
        <v>485</v>
      </c>
      <c r="I110" s="73">
        <v>3</v>
      </c>
      <c r="J110" s="74">
        <v>3</v>
      </c>
      <c r="K110" s="74"/>
      <c r="L110" s="74">
        <v>1</v>
      </c>
      <c r="M110" s="74"/>
      <c r="P110" s="75" t="s">
        <v>924</v>
      </c>
      <c r="Q110" s="76">
        <v>111</v>
      </c>
      <c r="R110" s="76">
        <v>84</v>
      </c>
    </row>
    <row r="111" spans="1:18">
      <c r="A111" s="68" t="s">
        <v>278</v>
      </c>
      <c r="B111" s="69" t="s">
        <v>610</v>
      </c>
      <c r="C111" s="70">
        <v>29</v>
      </c>
      <c r="D111" s="70" t="s">
        <v>925</v>
      </c>
      <c r="E111" s="71" t="s">
        <v>926</v>
      </c>
      <c r="F111" s="81" t="s">
        <v>927</v>
      </c>
      <c r="G111" s="72" t="s">
        <v>911</v>
      </c>
      <c r="H111" s="72" t="s">
        <v>480</v>
      </c>
      <c r="I111" s="73">
        <v>1</v>
      </c>
      <c r="J111" s="74"/>
      <c r="K111" s="74"/>
      <c r="L111" s="74">
        <v>90</v>
      </c>
      <c r="M111" s="74"/>
      <c r="P111" s="75" t="s">
        <v>928</v>
      </c>
      <c r="Q111" s="76">
        <v>111</v>
      </c>
      <c r="R111" s="76">
        <v>84</v>
      </c>
    </row>
    <row r="112" spans="1:18">
      <c r="A112" s="68" t="s">
        <v>929</v>
      </c>
      <c r="B112" s="69" t="s">
        <v>618</v>
      </c>
      <c r="C112" s="70">
        <v>8.6</v>
      </c>
      <c r="D112" s="70" t="s">
        <v>930</v>
      </c>
      <c r="E112" s="71" t="s">
        <v>931</v>
      </c>
      <c r="F112" s="71" t="s">
        <v>932</v>
      </c>
      <c r="G112" s="72">
        <v>0.52</v>
      </c>
      <c r="H112" s="72" t="s">
        <v>468</v>
      </c>
      <c r="I112" s="73">
        <v>3</v>
      </c>
      <c r="J112" s="74"/>
      <c r="K112" s="74"/>
      <c r="L112" s="74">
        <v>1</v>
      </c>
      <c r="M112" s="74"/>
      <c r="P112" s="75" t="s">
        <v>933</v>
      </c>
      <c r="Q112" s="76">
        <v>224</v>
      </c>
      <c r="R112" s="76">
        <v>168</v>
      </c>
    </row>
    <row r="113" spans="1:18">
      <c r="A113" s="68" t="s">
        <v>934</v>
      </c>
      <c r="B113" s="69" t="s">
        <v>637</v>
      </c>
      <c r="C113" s="70">
        <v>6.8</v>
      </c>
      <c r="D113" s="70" t="s">
        <v>935</v>
      </c>
      <c r="E113" s="71" t="s">
        <v>936</v>
      </c>
      <c r="F113" s="71" t="s">
        <v>937</v>
      </c>
      <c r="G113" s="72" t="s">
        <v>938</v>
      </c>
      <c r="H113" s="72" t="s">
        <v>468</v>
      </c>
      <c r="I113" s="73">
        <v>3</v>
      </c>
      <c r="J113" s="74"/>
      <c r="K113" s="74"/>
      <c r="L113" s="74">
        <v>1</v>
      </c>
      <c r="M113" s="74"/>
      <c r="P113" s="75" t="s">
        <v>939</v>
      </c>
      <c r="Q113" s="76">
        <v>111</v>
      </c>
      <c r="R113" s="76">
        <v>84</v>
      </c>
    </row>
    <row r="114" spans="1:18">
      <c r="A114" s="68" t="s">
        <v>940</v>
      </c>
      <c r="B114" s="69" t="s">
        <v>618</v>
      </c>
      <c r="C114" s="70">
        <v>8.3000000000000007</v>
      </c>
      <c r="D114" s="70" t="s">
        <v>647</v>
      </c>
      <c r="E114" s="71" t="s">
        <v>941</v>
      </c>
      <c r="F114" s="71" t="s">
        <v>942</v>
      </c>
      <c r="G114" s="72">
        <v>0.52</v>
      </c>
      <c r="H114" s="72" t="s">
        <v>468</v>
      </c>
      <c r="I114" s="73">
        <v>3</v>
      </c>
      <c r="J114" s="74"/>
      <c r="K114" s="74"/>
      <c r="L114" s="74">
        <v>1</v>
      </c>
      <c r="M114" s="74"/>
      <c r="P114" s="75" t="s">
        <v>943</v>
      </c>
      <c r="Q114" s="76">
        <v>224</v>
      </c>
      <c r="R114" s="76">
        <v>168</v>
      </c>
    </row>
    <row r="115" spans="1:18">
      <c r="A115" s="68" t="s">
        <v>281</v>
      </c>
      <c r="B115" s="69" t="s">
        <v>618</v>
      </c>
      <c r="C115" s="70">
        <v>8.3000000000000007</v>
      </c>
      <c r="D115" s="70" t="s">
        <v>647</v>
      </c>
      <c r="E115" s="71" t="s">
        <v>944</v>
      </c>
      <c r="F115" s="71" t="s">
        <v>945</v>
      </c>
      <c r="G115" s="72">
        <v>0.52</v>
      </c>
      <c r="H115" s="72" t="s">
        <v>480</v>
      </c>
      <c r="I115" s="73">
        <v>3</v>
      </c>
      <c r="J115" s="74"/>
      <c r="K115" s="74"/>
      <c r="L115" s="74">
        <v>1</v>
      </c>
      <c r="M115" s="74"/>
      <c r="P115" s="75" t="s">
        <v>946</v>
      </c>
      <c r="Q115" s="76">
        <v>74</v>
      </c>
      <c r="R115" s="76">
        <v>68</v>
      </c>
    </row>
    <row r="116" spans="1:18">
      <c r="A116" s="86" t="s">
        <v>284</v>
      </c>
      <c r="B116" s="69" t="s">
        <v>624</v>
      </c>
      <c r="C116" s="70">
        <v>15.8</v>
      </c>
      <c r="D116" s="70" t="s">
        <v>625</v>
      </c>
      <c r="E116" s="71" t="s">
        <v>947</v>
      </c>
      <c r="F116" s="71" t="s">
        <v>948</v>
      </c>
      <c r="G116" s="72">
        <v>0.27</v>
      </c>
      <c r="H116" s="72" t="s">
        <v>584</v>
      </c>
      <c r="I116" s="73">
        <v>3</v>
      </c>
      <c r="J116" s="74"/>
      <c r="K116" s="74"/>
      <c r="L116" s="74">
        <v>1</v>
      </c>
      <c r="M116" s="74"/>
      <c r="P116" s="75" t="s">
        <v>949</v>
      </c>
      <c r="Q116" s="76">
        <v>286</v>
      </c>
      <c r="R116" s="76">
        <v>211</v>
      </c>
    </row>
    <row r="117" spans="1:18">
      <c r="A117" s="86" t="s">
        <v>950</v>
      </c>
      <c r="B117" s="69" t="s">
        <v>624</v>
      </c>
      <c r="C117" s="70">
        <v>15.8</v>
      </c>
      <c r="D117" s="70" t="s">
        <v>625</v>
      </c>
      <c r="E117" s="71" t="s">
        <v>951</v>
      </c>
      <c r="F117" s="71" t="s">
        <v>952</v>
      </c>
      <c r="G117" s="72">
        <v>0.27</v>
      </c>
      <c r="H117" s="72" t="s">
        <v>468</v>
      </c>
      <c r="I117" s="73">
        <v>3</v>
      </c>
      <c r="J117" s="74">
        <v>3</v>
      </c>
      <c r="K117" s="74"/>
      <c r="L117" s="74">
        <v>1</v>
      </c>
      <c r="M117" s="74"/>
      <c r="P117" s="75">
        <v>5041846700</v>
      </c>
      <c r="Q117" s="76">
        <v>61</v>
      </c>
      <c r="R117" s="76">
        <v>36</v>
      </c>
    </row>
    <row r="118" spans="1:18">
      <c r="A118" s="86" t="s">
        <v>287</v>
      </c>
      <c r="B118" s="69" t="s">
        <v>624</v>
      </c>
      <c r="C118" s="70">
        <v>13</v>
      </c>
      <c r="D118" s="70" t="s">
        <v>633</v>
      </c>
      <c r="E118" s="71" t="s">
        <v>953</v>
      </c>
      <c r="F118" s="71" t="s">
        <v>954</v>
      </c>
      <c r="G118" s="72">
        <v>0.25</v>
      </c>
      <c r="H118" s="72" t="s">
        <v>480</v>
      </c>
      <c r="I118" s="73">
        <v>3</v>
      </c>
      <c r="J118" s="74">
        <v>3</v>
      </c>
      <c r="K118" s="74"/>
      <c r="L118" s="74">
        <v>1</v>
      </c>
      <c r="M118" s="74"/>
      <c r="P118" s="75">
        <v>5041846800</v>
      </c>
      <c r="Q118" s="76">
        <v>61</v>
      </c>
      <c r="R118" s="76">
        <v>36</v>
      </c>
    </row>
    <row r="119" spans="1:18">
      <c r="A119" s="68" t="s">
        <v>955</v>
      </c>
      <c r="B119" s="69" t="s">
        <v>637</v>
      </c>
      <c r="C119" s="70">
        <v>7.25</v>
      </c>
      <c r="D119" s="70" t="s">
        <v>647</v>
      </c>
      <c r="E119" s="71" t="s">
        <v>956</v>
      </c>
      <c r="F119" s="71" t="s">
        <v>957</v>
      </c>
      <c r="G119" s="72" t="s">
        <v>958</v>
      </c>
      <c r="H119" s="72" t="s">
        <v>468</v>
      </c>
      <c r="I119" s="73">
        <v>3</v>
      </c>
      <c r="J119" s="74"/>
      <c r="K119" s="74"/>
      <c r="L119" s="74">
        <v>1</v>
      </c>
      <c r="M119" s="74"/>
      <c r="P119" s="75" t="s">
        <v>959</v>
      </c>
      <c r="Q119" s="76">
        <v>25</v>
      </c>
      <c r="R119" s="76">
        <v>19</v>
      </c>
    </row>
    <row r="120" spans="1:18">
      <c r="A120" s="68" t="s">
        <v>289</v>
      </c>
      <c r="B120" s="69" t="s">
        <v>637</v>
      </c>
      <c r="C120" s="70">
        <v>9.6</v>
      </c>
      <c r="D120" s="70" t="s">
        <v>638</v>
      </c>
      <c r="E120" s="71" t="s">
        <v>960</v>
      </c>
      <c r="F120" s="71" t="s">
        <v>961</v>
      </c>
      <c r="G120" s="72" t="s">
        <v>962</v>
      </c>
      <c r="H120" s="72" t="s">
        <v>480</v>
      </c>
      <c r="I120" s="73">
        <v>3</v>
      </c>
      <c r="J120" s="74">
        <v>3</v>
      </c>
      <c r="K120" s="74">
        <v>3</v>
      </c>
      <c r="L120" s="74">
        <v>1</v>
      </c>
      <c r="M120" s="74"/>
      <c r="P120" s="75" t="s">
        <v>963</v>
      </c>
      <c r="Q120" s="76">
        <v>311</v>
      </c>
      <c r="R120" s="76">
        <v>204</v>
      </c>
    </row>
    <row r="121" spans="1:18">
      <c r="A121" s="68" t="s">
        <v>964</v>
      </c>
      <c r="B121" s="69" t="s">
        <v>637</v>
      </c>
      <c r="C121" s="70">
        <v>7.25</v>
      </c>
      <c r="D121" s="70" t="s">
        <v>647</v>
      </c>
      <c r="E121" s="71" t="s">
        <v>965</v>
      </c>
      <c r="F121" s="71" t="s">
        <v>966</v>
      </c>
      <c r="G121" s="72" t="s">
        <v>967</v>
      </c>
      <c r="H121" s="72" t="s">
        <v>468</v>
      </c>
      <c r="I121" s="73">
        <v>3</v>
      </c>
      <c r="J121" s="74">
        <v>3</v>
      </c>
      <c r="K121" s="74"/>
      <c r="L121" s="74">
        <v>1</v>
      </c>
      <c r="M121" s="74"/>
      <c r="P121" s="75" t="s">
        <v>968</v>
      </c>
      <c r="Q121" s="76">
        <v>311</v>
      </c>
      <c r="R121" s="76">
        <v>211</v>
      </c>
    </row>
    <row r="122" spans="1:18">
      <c r="A122" s="68" t="s">
        <v>969</v>
      </c>
      <c r="B122" s="69" t="s">
        <v>637</v>
      </c>
      <c r="C122" s="70">
        <v>7.25</v>
      </c>
      <c r="D122" s="70" t="s">
        <v>647</v>
      </c>
      <c r="E122" s="71" t="s">
        <v>970</v>
      </c>
      <c r="F122" s="71" t="s">
        <v>971</v>
      </c>
      <c r="G122" s="72" t="s">
        <v>967</v>
      </c>
      <c r="H122" s="72" t="s">
        <v>468</v>
      </c>
      <c r="I122" s="73">
        <v>3</v>
      </c>
      <c r="J122" s="74">
        <v>3</v>
      </c>
      <c r="K122" s="74"/>
      <c r="L122" s="74">
        <v>1</v>
      </c>
      <c r="M122" s="74"/>
      <c r="P122" s="75" t="s">
        <v>972</v>
      </c>
      <c r="Q122" s="76">
        <v>124</v>
      </c>
      <c r="R122" s="76">
        <v>99</v>
      </c>
    </row>
    <row r="123" spans="1:18">
      <c r="A123" s="68" t="s">
        <v>291</v>
      </c>
      <c r="B123" s="69" t="s">
        <v>637</v>
      </c>
      <c r="C123" s="70">
        <v>7</v>
      </c>
      <c r="D123" s="70" t="s">
        <v>729</v>
      </c>
      <c r="E123" s="71" t="s">
        <v>973</v>
      </c>
      <c r="F123" s="71" t="s">
        <v>971</v>
      </c>
      <c r="G123" s="72" t="s">
        <v>974</v>
      </c>
      <c r="H123" s="72" t="s">
        <v>485</v>
      </c>
      <c r="I123" s="73">
        <v>3</v>
      </c>
      <c r="J123" s="74">
        <v>3</v>
      </c>
      <c r="K123" s="74"/>
      <c r="L123" s="74">
        <v>1</v>
      </c>
      <c r="M123" s="74"/>
      <c r="P123" s="75" t="s">
        <v>975</v>
      </c>
      <c r="Q123" s="76">
        <v>86</v>
      </c>
      <c r="R123" s="76">
        <v>51</v>
      </c>
    </row>
    <row r="124" spans="1:18">
      <c r="A124" s="68" t="s">
        <v>293</v>
      </c>
      <c r="B124" s="69" t="s">
        <v>637</v>
      </c>
      <c r="C124" s="70">
        <v>7.25</v>
      </c>
      <c r="D124" s="70" t="s">
        <v>647</v>
      </c>
      <c r="E124" s="71" t="s">
        <v>976</v>
      </c>
      <c r="F124" s="71" t="s">
        <v>977</v>
      </c>
      <c r="G124" s="72" t="s">
        <v>978</v>
      </c>
      <c r="H124" s="72" t="s">
        <v>584</v>
      </c>
      <c r="I124" s="73">
        <v>1</v>
      </c>
      <c r="J124" s="74"/>
      <c r="K124" s="74"/>
      <c r="L124" s="74">
        <v>90</v>
      </c>
      <c r="M124" s="74"/>
      <c r="P124" s="75" t="s">
        <v>476</v>
      </c>
      <c r="Q124" s="76">
        <v>61</v>
      </c>
      <c r="R124" s="76">
        <v>36</v>
      </c>
    </row>
    <row r="125" spans="1:18">
      <c r="A125" s="91" t="s">
        <v>296</v>
      </c>
      <c r="B125" s="69" t="s">
        <v>637</v>
      </c>
      <c r="C125" s="91">
        <v>9.5</v>
      </c>
      <c r="D125" s="92" t="s">
        <v>638</v>
      </c>
      <c r="E125" s="91" t="s">
        <v>979</v>
      </c>
      <c r="F125" s="93" t="s">
        <v>980</v>
      </c>
      <c r="G125" s="91" t="s">
        <v>981</v>
      </c>
      <c r="H125" s="72" t="s">
        <v>480</v>
      </c>
      <c r="I125" s="73">
        <v>3</v>
      </c>
      <c r="J125" s="74"/>
      <c r="K125" s="74"/>
      <c r="L125" s="74">
        <v>1</v>
      </c>
      <c r="M125" s="74"/>
      <c r="P125" s="75" t="s">
        <v>982</v>
      </c>
      <c r="Q125" s="76">
        <v>36</v>
      </c>
      <c r="R125" s="76">
        <v>24</v>
      </c>
    </row>
    <row r="126" spans="1:18">
      <c r="A126" s="68" t="s">
        <v>298</v>
      </c>
      <c r="B126" s="69" t="s">
        <v>637</v>
      </c>
      <c r="C126" s="70">
        <v>12.15</v>
      </c>
      <c r="D126" s="70" t="s">
        <v>647</v>
      </c>
      <c r="E126" s="71" t="s">
        <v>983</v>
      </c>
      <c r="F126" s="71" t="s">
        <v>984</v>
      </c>
      <c r="G126" s="72" t="s">
        <v>985</v>
      </c>
      <c r="H126" s="72" t="s">
        <v>485</v>
      </c>
      <c r="I126" s="73">
        <v>3</v>
      </c>
      <c r="J126" s="74">
        <v>3</v>
      </c>
      <c r="K126" s="74"/>
      <c r="L126" s="74">
        <v>1</v>
      </c>
      <c r="M126" s="74"/>
      <c r="P126" s="75" t="s">
        <v>986</v>
      </c>
      <c r="Q126" s="76">
        <v>25</v>
      </c>
      <c r="R126" s="76">
        <v>16</v>
      </c>
    </row>
    <row r="127" spans="1:18">
      <c r="A127" s="68" t="s">
        <v>301</v>
      </c>
      <c r="B127" s="69" t="s">
        <v>637</v>
      </c>
      <c r="C127" s="70">
        <v>9.6</v>
      </c>
      <c r="D127" s="70" t="s">
        <v>638</v>
      </c>
      <c r="E127" s="71" t="s">
        <v>987</v>
      </c>
      <c r="F127" s="71" t="s">
        <v>988</v>
      </c>
      <c r="G127" s="72" t="s">
        <v>989</v>
      </c>
      <c r="H127" s="72" t="s">
        <v>584</v>
      </c>
      <c r="I127" s="73">
        <v>3</v>
      </c>
      <c r="J127" s="74">
        <v>3</v>
      </c>
      <c r="K127" s="74"/>
      <c r="L127" s="74">
        <v>1</v>
      </c>
      <c r="M127" s="74"/>
      <c r="P127" s="90" t="s">
        <v>210</v>
      </c>
      <c r="Q127" s="76">
        <v>1999</v>
      </c>
      <c r="R127" s="76">
        <v>1624</v>
      </c>
    </row>
    <row r="128" spans="1:18">
      <c r="A128" s="68" t="s">
        <v>990</v>
      </c>
      <c r="B128" s="69" t="s">
        <v>637</v>
      </c>
      <c r="C128" s="70">
        <v>15.2</v>
      </c>
      <c r="D128" s="70" t="s">
        <v>687</v>
      </c>
      <c r="E128" s="71" t="s">
        <v>991</v>
      </c>
      <c r="F128" s="71" t="s">
        <v>992</v>
      </c>
      <c r="G128" s="72" t="s">
        <v>993</v>
      </c>
      <c r="H128" s="72" t="s">
        <v>468</v>
      </c>
      <c r="I128" s="73">
        <v>3</v>
      </c>
      <c r="J128" s="74">
        <v>3</v>
      </c>
      <c r="K128" s="74"/>
      <c r="L128" s="74">
        <v>1</v>
      </c>
      <c r="M128" s="74"/>
      <c r="P128" s="106" t="s">
        <v>214</v>
      </c>
      <c r="Q128" s="76">
        <v>2624</v>
      </c>
      <c r="R128" s="76">
        <v>2124</v>
      </c>
    </row>
    <row r="129" spans="1:18">
      <c r="A129" s="68" t="s">
        <v>304</v>
      </c>
      <c r="B129" s="69" t="s">
        <v>637</v>
      </c>
      <c r="C129" s="70">
        <v>15.5</v>
      </c>
      <c r="D129" s="80" t="s">
        <v>687</v>
      </c>
      <c r="E129" s="71" t="s">
        <v>994</v>
      </c>
      <c r="F129" s="71" t="s">
        <v>995</v>
      </c>
      <c r="G129" s="72" t="s">
        <v>996</v>
      </c>
      <c r="H129" s="72" t="s">
        <v>480</v>
      </c>
      <c r="I129" s="73">
        <v>3</v>
      </c>
      <c r="J129" s="74">
        <v>3</v>
      </c>
      <c r="K129" s="74"/>
      <c r="L129" s="74">
        <v>1</v>
      </c>
      <c r="M129" s="74"/>
      <c r="P129" s="75" t="s">
        <v>227</v>
      </c>
      <c r="Q129" s="76">
        <v>349</v>
      </c>
      <c r="R129" s="76">
        <v>224</v>
      </c>
    </row>
    <row r="130" spans="1:18">
      <c r="A130" s="77" t="s">
        <v>306</v>
      </c>
      <c r="B130" s="69" t="s">
        <v>637</v>
      </c>
      <c r="C130" s="70">
        <v>19.399999999999999</v>
      </c>
      <c r="D130" s="70" t="s">
        <v>699</v>
      </c>
      <c r="E130" s="71" t="s">
        <v>997</v>
      </c>
      <c r="F130" s="71" t="s">
        <v>998</v>
      </c>
      <c r="G130" s="72" t="s">
        <v>999</v>
      </c>
      <c r="H130" s="72" t="s">
        <v>480</v>
      </c>
      <c r="I130" s="73">
        <v>3</v>
      </c>
      <c r="J130" s="74">
        <v>3</v>
      </c>
      <c r="K130" s="74"/>
      <c r="L130" s="74">
        <v>1</v>
      </c>
      <c r="M130" s="74"/>
      <c r="P130" s="75" t="s">
        <v>230</v>
      </c>
      <c r="Q130" s="76">
        <v>249</v>
      </c>
      <c r="R130" s="76">
        <v>159</v>
      </c>
    </row>
    <row r="131" spans="1:18">
      <c r="A131" s="77" t="s">
        <v>309</v>
      </c>
      <c r="B131" s="69" t="s">
        <v>637</v>
      </c>
      <c r="C131" s="70">
        <v>19.399999999999999</v>
      </c>
      <c r="D131" s="70" t="s">
        <v>699</v>
      </c>
      <c r="E131" s="71" t="s">
        <v>1000</v>
      </c>
      <c r="F131" s="71" t="s">
        <v>1001</v>
      </c>
      <c r="G131" s="72" t="s">
        <v>999</v>
      </c>
      <c r="H131" s="72" t="s">
        <v>485</v>
      </c>
      <c r="I131" s="73">
        <v>3</v>
      </c>
      <c r="J131" s="74">
        <v>3</v>
      </c>
      <c r="K131" s="74"/>
      <c r="L131" s="74">
        <v>1</v>
      </c>
      <c r="M131" s="74"/>
      <c r="P131" s="90" t="s">
        <v>233</v>
      </c>
      <c r="Q131" s="76">
        <v>99</v>
      </c>
      <c r="R131" s="76">
        <v>61</v>
      </c>
    </row>
    <row r="132" spans="1:18">
      <c r="A132" s="68" t="s">
        <v>1002</v>
      </c>
      <c r="B132" s="69" t="s">
        <v>471</v>
      </c>
      <c r="C132" s="70">
        <v>67</v>
      </c>
      <c r="D132" s="70" t="s">
        <v>1003</v>
      </c>
      <c r="E132" s="71" t="s">
        <v>1004</v>
      </c>
      <c r="F132" s="71" t="s">
        <v>1005</v>
      </c>
      <c r="G132" s="72" t="s">
        <v>1006</v>
      </c>
      <c r="H132" s="72" t="s">
        <v>468</v>
      </c>
      <c r="I132" s="73"/>
      <c r="J132" s="74"/>
      <c r="K132" s="74"/>
      <c r="L132" s="74"/>
      <c r="M132" s="74"/>
      <c r="P132" s="75" t="s">
        <v>1007</v>
      </c>
      <c r="Q132" s="76">
        <v>61</v>
      </c>
      <c r="R132" s="76">
        <v>36</v>
      </c>
    </row>
    <row r="133" spans="1:18">
      <c r="A133" s="68" t="s">
        <v>311</v>
      </c>
      <c r="B133" s="69" t="s">
        <v>637</v>
      </c>
      <c r="C133" s="70">
        <v>9.6</v>
      </c>
      <c r="D133" s="70" t="s">
        <v>638</v>
      </c>
      <c r="E133" s="71" t="s">
        <v>1008</v>
      </c>
      <c r="F133" s="71" t="s">
        <v>1009</v>
      </c>
      <c r="G133" s="72" t="s">
        <v>641</v>
      </c>
      <c r="H133" s="72" t="s">
        <v>480</v>
      </c>
      <c r="I133" s="73"/>
      <c r="J133" s="74"/>
      <c r="K133" s="74"/>
      <c r="L133" s="74"/>
      <c r="M133" s="74"/>
      <c r="P133" s="75" t="s">
        <v>1010</v>
      </c>
      <c r="Q133" s="76">
        <v>61</v>
      </c>
      <c r="R133" s="76">
        <v>36</v>
      </c>
    </row>
    <row r="134" spans="1:18">
      <c r="A134" s="68" t="s">
        <v>314</v>
      </c>
      <c r="B134" s="69" t="s">
        <v>637</v>
      </c>
      <c r="C134" s="70">
        <v>9.6</v>
      </c>
      <c r="D134" s="70" t="s">
        <v>638</v>
      </c>
      <c r="E134" s="71" t="s">
        <v>1011</v>
      </c>
      <c r="F134" s="71" t="s">
        <v>1012</v>
      </c>
      <c r="G134" s="72" t="s">
        <v>645</v>
      </c>
      <c r="H134" s="72" t="s">
        <v>480</v>
      </c>
      <c r="I134" s="73">
        <v>2</v>
      </c>
      <c r="J134" s="74">
        <v>2</v>
      </c>
      <c r="K134" s="74"/>
      <c r="L134" s="74">
        <v>1</v>
      </c>
      <c r="M134" s="74"/>
      <c r="P134" s="75" t="s">
        <v>1013</v>
      </c>
      <c r="Q134" s="76">
        <v>61</v>
      </c>
      <c r="R134" s="76">
        <v>36</v>
      </c>
    </row>
    <row r="135" spans="1:18">
      <c r="A135" s="68" t="s">
        <v>316</v>
      </c>
      <c r="B135" s="69" t="s">
        <v>637</v>
      </c>
      <c r="C135" s="70">
        <v>12.15</v>
      </c>
      <c r="D135" s="70" t="s">
        <v>647</v>
      </c>
      <c r="E135" s="71" t="s">
        <v>1014</v>
      </c>
      <c r="F135" s="71" t="s">
        <v>1015</v>
      </c>
      <c r="G135" s="72" t="s">
        <v>666</v>
      </c>
      <c r="H135" s="72" t="s">
        <v>584</v>
      </c>
      <c r="I135" s="73">
        <v>3</v>
      </c>
      <c r="J135" s="74">
        <v>3</v>
      </c>
      <c r="K135" s="74"/>
      <c r="L135" s="74">
        <v>1</v>
      </c>
      <c r="M135" s="74"/>
      <c r="P135" s="75" t="s">
        <v>1016</v>
      </c>
      <c r="Q135" s="76">
        <v>111</v>
      </c>
      <c r="R135" s="76">
        <v>61</v>
      </c>
    </row>
    <row r="136" spans="1:18">
      <c r="A136" s="68" t="s">
        <v>318</v>
      </c>
      <c r="B136" s="69" t="s">
        <v>637</v>
      </c>
      <c r="C136" s="70">
        <v>9.6</v>
      </c>
      <c r="D136" s="70" t="s">
        <v>638</v>
      </c>
      <c r="E136" s="71" t="s">
        <v>1017</v>
      </c>
      <c r="F136" s="71" t="s">
        <v>1018</v>
      </c>
      <c r="G136" s="72" t="s">
        <v>673</v>
      </c>
      <c r="H136" s="72" t="s">
        <v>480</v>
      </c>
      <c r="I136" s="73">
        <v>3</v>
      </c>
      <c r="J136" s="74"/>
      <c r="K136" s="74"/>
      <c r="L136" s="74">
        <v>1</v>
      </c>
      <c r="M136" s="74"/>
      <c r="P136" s="75" t="s">
        <v>1019</v>
      </c>
      <c r="Q136" s="76">
        <v>61</v>
      </c>
      <c r="R136" s="76">
        <v>36</v>
      </c>
    </row>
    <row r="137" spans="1:18">
      <c r="A137" s="77" t="s">
        <v>320</v>
      </c>
      <c r="B137" s="69" t="s">
        <v>637</v>
      </c>
      <c r="C137" s="70">
        <v>19.399999999999999</v>
      </c>
      <c r="D137" s="70" t="s">
        <v>699</v>
      </c>
      <c r="E137" s="71" t="s">
        <v>1020</v>
      </c>
      <c r="F137" s="71" t="s">
        <v>1021</v>
      </c>
      <c r="G137" s="72" t="s">
        <v>702</v>
      </c>
      <c r="H137" s="72" t="s">
        <v>485</v>
      </c>
      <c r="I137" s="73">
        <v>1</v>
      </c>
      <c r="J137" s="74"/>
      <c r="K137" s="74"/>
      <c r="L137" s="74">
        <v>90</v>
      </c>
      <c r="M137" s="74"/>
      <c r="P137" s="75" t="s">
        <v>1022</v>
      </c>
      <c r="Q137" s="76">
        <v>111</v>
      </c>
      <c r="R137" s="76">
        <v>61</v>
      </c>
    </row>
    <row r="138" spans="1:18">
      <c r="A138" s="77" t="s">
        <v>322</v>
      </c>
      <c r="B138" s="69" t="s">
        <v>637</v>
      </c>
      <c r="C138" s="70">
        <v>19.399999999999999</v>
      </c>
      <c r="D138" s="70" t="s">
        <v>699</v>
      </c>
      <c r="E138" s="71" t="s">
        <v>1023</v>
      </c>
      <c r="F138" s="71" t="s">
        <v>1024</v>
      </c>
      <c r="G138" s="72" t="s">
        <v>702</v>
      </c>
      <c r="H138" s="72" t="s">
        <v>485</v>
      </c>
      <c r="I138" s="73">
        <v>3</v>
      </c>
      <c r="J138" s="74"/>
      <c r="K138" s="74"/>
      <c r="L138" s="74">
        <v>1</v>
      </c>
      <c r="M138" s="74"/>
      <c r="P138" s="75" t="s">
        <v>1025</v>
      </c>
      <c r="Q138" s="76">
        <v>61</v>
      </c>
      <c r="R138" s="76">
        <v>36</v>
      </c>
    </row>
    <row r="139" spans="1:18">
      <c r="A139" s="77" t="s">
        <v>324</v>
      </c>
      <c r="B139" s="69" t="s">
        <v>637</v>
      </c>
      <c r="C139" s="70">
        <v>18.2</v>
      </c>
      <c r="D139" s="70" t="s">
        <v>707</v>
      </c>
      <c r="E139" s="71" t="s">
        <v>1026</v>
      </c>
      <c r="F139" s="71" t="s">
        <v>1027</v>
      </c>
      <c r="G139" s="72">
        <v>0.79</v>
      </c>
      <c r="H139" s="72" t="s">
        <v>485</v>
      </c>
      <c r="I139" s="73">
        <v>3</v>
      </c>
      <c r="J139" s="74"/>
      <c r="K139" s="74"/>
      <c r="L139" s="74">
        <v>1</v>
      </c>
      <c r="M139" s="74"/>
      <c r="P139" s="75" t="s">
        <v>1028</v>
      </c>
      <c r="Q139" s="76">
        <v>61</v>
      </c>
      <c r="R139" s="76">
        <v>36</v>
      </c>
    </row>
    <row r="140" spans="1:18">
      <c r="A140" s="77" t="s">
        <v>326</v>
      </c>
      <c r="B140" s="69" t="s">
        <v>637</v>
      </c>
      <c r="C140" s="70">
        <v>19.600000000000001</v>
      </c>
      <c r="D140" s="70" t="s">
        <v>699</v>
      </c>
      <c r="E140" s="71" t="s">
        <v>1029</v>
      </c>
      <c r="F140" s="71" t="s">
        <v>1030</v>
      </c>
      <c r="G140" s="72" t="s">
        <v>713</v>
      </c>
      <c r="H140" s="72" t="s">
        <v>480</v>
      </c>
      <c r="I140" s="73">
        <v>3</v>
      </c>
      <c r="J140" s="74"/>
      <c r="K140" s="74"/>
      <c r="L140" s="74">
        <v>1</v>
      </c>
      <c r="M140" s="74"/>
      <c r="P140" s="107" t="s">
        <v>254</v>
      </c>
      <c r="Q140" s="76">
        <v>474</v>
      </c>
      <c r="R140" s="76">
        <v>400</v>
      </c>
    </row>
    <row r="141" spans="1:18">
      <c r="A141" s="68" t="s">
        <v>1031</v>
      </c>
      <c r="B141" s="69" t="s">
        <v>471</v>
      </c>
      <c r="C141" s="70">
        <v>41</v>
      </c>
      <c r="D141" s="70" t="s">
        <v>1032</v>
      </c>
      <c r="E141" s="71" t="s">
        <v>1033</v>
      </c>
      <c r="F141" s="71" t="s">
        <v>1034</v>
      </c>
      <c r="G141" s="72" t="s">
        <v>684</v>
      </c>
      <c r="H141" s="72" t="s">
        <v>468</v>
      </c>
      <c r="I141" s="73">
        <v>3</v>
      </c>
      <c r="J141" s="74"/>
      <c r="K141" s="74"/>
      <c r="L141" s="74">
        <v>1</v>
      </c>
      <c r="M141" s="74"/>
      <c r="P141" s="108"/>
      <c r="Q141" s="109"/>
      <c r="R141" s="109"/>
    </row>
    <row r="142" spans="1:18">
      <c r="A142" s="68" t="s">
        <v>1035</v>
      </c>
      <c r="B142" s="69" t="s">
        <v>492</v>
      </c>
      <c r="C142" s="72">
        <v>1</v>
      </c>
      <c r="D142" s="72" t="s">
        <v>1036</v>
      </c>
      <c r="E142" s="84" t="s">
        <v>1037</v>
      </c>
      <c r="F142" s="85" t="s">
        <v>1038</v>
      </c>
      <c r="G142" s="72" t="e">
        <v>#N/A</v>
      </c>
      <c r="H142" s="72" t="s">
        <v>480</v>
      </c>
      <c r="I142" s="73">
        <v>3</v>
      </c>
      <c r="J142" s="74"/>
      <c r="K142" s="74"/>
      <c r="L142" s="74">
        <v>1</v>
      </c>
      <c r="M142" s="74"/>
      <c r="P142" s="108"/>
      <c r="Q142" s="109"/>
      <c r="R142" s="109"/>
    </row>
    <row r="143" spans="1:18">
      <c r="A143" s="68" t="s">
        <v>1039</v>
      </c>
      <c r="B143" s="69" t="s">
        <v>618</v>
      </c>
      <c r="C143" s="70">
        <v>8.6</v>
      </c>
      <c r="D143" s="70" t="s">
        <v>930</v>
      </c>
      <c r="E143" s="71" t="s">
        <v>1040</v>
      </c>
      <c r="F143" s="71" t="s">
        <v>1041</v>
      </c>
      <c r="G143" s="72">
        <v>0.63</v>
      </c>
      <c r="H143" s="72" t="s">
        <v>468</v>
      </c>
      <c r="I143" s="73">
        <v>3</v>
      </c>
      <c r="J143" s="74"/>
      <c r="K143" s="74"/>
      <c r="L143" s="74">
        <v>1</v>
      </c>
      <c r="M143" s="74"/>
      <c r="P143" s="108"/>
      <c r="Q143" s="109"/>
      <c r="R143" s="109"/>
    </row>
    <row r="144" spans="1:18">
      <c r="A144" s="68" t="s">
        <v>1042</v>
      </c>
      <c r="B144" s="69" t="s">
        <v>618</v>
      </c>
      <c r="C144" s="70">
        <v>8.3000000000000007</v>
      </c>
      <c r="D144" s="70" t="s">
        <v>647</v>
      </c>
      <c r="E144" s="71" t="s">
        <v>1043</v>
      </c>
      <c r="F144" s="71" t="s">
        <v>1044</v>
      </c>
      <c r="G144" s="72">
        <v>0.61</v>
      </c>
      <c r="H144" s="72" t="s">
        <v>468</v>
      </c>
      <c r="I144" s="73">
        <v>3</v>
      </c>
      <c r="J144" s="74"/>
      <c r="K144" s="74"/>
      <c r="L144" s="74">
        <v>1</v>
      </c>
      <c r="M144" s="74"/>
      <c r="P144" s="108"/>
      <c r="Q144" s="109"/>
      <c r="R144" s="109"/>
    </row>
    <row r="145" spans="1:18">
      <c r="A145" s="68" t="s">
        <v>328</v>
      </c>
      <c r="B145" s="69" t="s">
        <v>618</v>
      </c>
      <c r="C145" s="70">
        <v>6.7</v>
      </c>
      <c r="D145" s="70" t="s">
        <v>647</v>
      </c>
      <c r="E145" s="71" t="s">
        <v>1045</v>
      </c>
      <c r="F145" s="71" t="s">
        <v>1046</v>
      </c>
      <c r="G145" s="72">
        <v>0.62</v>
      </c>
      <c r="H145" s="72" t="s">
        <v>480</v>
      </c>
      <c r="I145" s="73">
        <v>3</v>
      </c>
      <c r="J145" s="74"/>
      <c r="K145" s="74"/>
      <c r="L145" s="74">
        <v>1</v>
      </c>
      <c r="M145" s="74"/>
      <c r="P145" s="108"/>
      <c r="Q145" s="109"/>
      <c r="R145" s="109"/>
    </row>
    <row r="146" spans="1:18">
      <c r="A146" s="68" t="s">
        <v>1047</v>
      </c>
      <c r="B146" s="69" t="s">
        <v>637</v>
      </c>
      <c r="C146" s="70">
        <v>7.25</v>
      </c>
      <c r="D146" s="70" t="s">
        <v>647</v>
      </c>
      <c r="E146" s="71" t="s">
        <v>1048</v>
      </c>
      <c r="F146" s="71" t="s">
        <v>1049</v>
      </c>
      <c r="G146" s="72" t="s">
        <v>1050</v>
      </c>
      <c r="H146" s="72" t="s">
        <v>468</v>
      </c>
      <c r="I146" s="73">
        <v>3</v>
      </c>
      <c r="J146" s="74">
        <v>3</v>
      </c>
      <c r="K146" s="74"/>
      <c r="L146" s="74">
        <v>1</v>
      </c>
      <c r="M146" s="74"/>
      <c r="P146" s="108"/>
      <c r="Q146" s="109"/>
      <c r="R146" s="109"/>
    </row>
    <row r="147" spans="1:18">
      <c r="A147" s="68" t="s">
        <v>331</v>
      </c>
      <c r="B147" s="69" t="s">
        <v>637</v>
      </c>
      <c r="C147" s="70">
        <v>9.6</v>
      </c>
      <c r="D147" s="70" t="s">
        <v>638</v>
      </c>
      <c r="E147" s="71" t="s">
        <v>1051</v>
      </c>
      <c r="F147" s="71" t="s">
        <v>1052</v>
      </c>
      <c r="G147" s="72" t="s">
        <v>876</v>
      </c>
      <c r="H147" s="72" t="s">
        <v>480</v>
      </c>
      <c r="I147" s="73"/>
      <c r="J147" s="74"/>
      <c r="K147" s="74"/>
      <c r="L147" s="74"/>
      <c r="M147" s="74"/>
      <c r="P147" s="108"/>
      <c r="Q147" s="109"/>
      <c r="R147" s="109"/>
    </row>
    <row r="148" spans="1:18">
      <c r="A148" s="68" t="s">
        <v>1053</v>
      </c>
      <c r="B148" s="69" t="s">
        <v>637</v>
      </c>
      <c r="C148" s="70">
        <v>7.25</v>
      </c>
      <c r="D148" s="70" t="s">
        <v>647</v>
      </c>
      <c r="E148" s="71" t="s">
        <v>1054</v>
      </c>
      <c r="F148" s="71" t="s">
        <v>1055</v>
      </c>
      <c r="G148" s="72" t="s">
        <v>1056</v>
      </c>
      <c r="H148" s="72" t="s">
        <v>468</v>
      </c>
      <c r="I148" s="73"/>
      <c r="J148" s="74"/>
      <c r="K148" s="74"/>
      <c r="L148" s="74"/>
      <c r="M148" s="74"/>
      <c r="P148" s="108"/>
      <c r="Q148" s="109"/>
      <c r="R148" s="109"/>
    </row>
    <row r="149" spans="1:18">
      <c r="A149" s="68" t="s">
        <v>333</v>
      </c>
      <c r="B149" s="69" t="s">
        <v>637</v>
      </c>
      <c r="C149" s="70">
        <v>7</v>
      </c>
      <c r="D149" s="70" t="s">
        <v>729</v>
      </c>
      <c r="E149" s="71" t="s">
        <v>1057</v>
      </c>
      <c r="F149" s="71" t="s">
        <v>1058</v>
      </c>
      <c r="G149" s="72" t="s">
        <v>883</v>
      </c>
      <c r="H149" s="72" t="s">
        <v>584</v>
      </c>
      <c r="I149" s="73">
        <v>3</v>
      </c>
      <c r="J149" s="74">
        <v>3</v>
      </c>
      <c r="K149" s="74">
        <v>3</v>
      </c>
      <c r="L149" s="74"/>
      <c r="M149" s="74" t="s">
        <v>1059</v>
      </c>
      <c r="P149" s="75" t="s">
        <v>1060</v>
      </c>
      <c r="Q149" s="76">
        <v>224</v>
      </c>
      <c r="R149" s="76">
        <v>168</v>
      </c>
    </row>
    <row r="150" spans="1:18">
      <c r="A150" s="68" t="s">
        <v>1061</v>
      </c>
      <c r="B150" s="69" t="s">
        <v>637</v>
      </c>
      <c r="C150" s="98">
        <v>7.25</v>
      </c>
      <c r="D150" s="98" t="s">
        <v>647</v>
      </c>
      <c r="E150" s="71" t="s">
        <v>1062</v>
      </c>
      <c r="F150" s="71" t="s">
        <v>1063</v>
      </c>
      <c r="G150" s="72" t="s">
        <v>1064</v>
      </c>
      <c r="H150" s="72" t="s">
        <v>468</v>
      </c>
      <c r="I150" s="73">
        <v>3</v>
      </c>
      <c r="J150" s="74">
        <v>3</v>
      </c>
      <c r="K150" s="74">
        <v>3</v>
      </c>
      <c r="L150" s="74"/>
      <c r="M150" s="74" t="s">
        <v>1059</v>
      </c>
      <c r="P150" s="75"/>
      <c r="Q150" s="76"/>
      <c r="R150" s="76"/>
    </row>
    <row r="151" spans="1:18">
      <c r="A151" s="91" t="s">
        <v>336</v>
      </c>
      <c r="B151" s="69" t="s">
        <v>637</v>
      </c>
      <c r="C151" s="91">
        <v>9.5</v>
      </c>
      <c r="D151" s="92" t="s">
        <v>638</v>
      </c>
      <c r="E151" s="91" t="s">
        <v>1065</v>
      </c>
      <c r="F151" s="93" t="s">
        <v>1066</v>
      </c>
      <c r="G151" s="91" t="s">
        <v>1067</v>
      </c>
      <c r="H151" s="72" t="s">
        <v>480</v>
      </c>
      <c r="I151" s="73">
        <v>3</v>
      </c>
      <c r="J151" s="74">
        <v>3</v>
      </c>
      <c r="K151" s="74">
        <v>3</v>
      </c>
      <c r="L151" s="74"/>
      <c r="M151" s="74" t="s">
        <v>1059</v>
      </c>
      <c r="P151" s="75" t="s">
        <v>1068</v>
      </c>
      <c r="Q151" s="76">
        <v>249</v>
      </c>
      <c r="R151" s="76">
        <v>163</v>
      </c>
    </row>
    <row r="152" spans="1:18">
      <c r="A152" s="68" t="s">
        <v>338</v>
      </c>
      <c r="B152" s="69" t="s">
        <v>637</v>
      </c>
      <c r="C152" s="110">
        <v>12.25</v>
      </c>
      <c r="D152" s="110" t="s">
        <v>647</v>
      </c>
      <c r="E152" s="71" t="s">
        <v>1069</v>
      </c>
      <c r="F152" s="71" t="s">
        <v>1070</v>
      </c>
      <c r="G152" s="72" t="s">
        <v>1071</v>
      </c>
      <c r="H152" s="95" t="s">
        <v>584</v>
      </c>
      <c r="I152" s="73">
        <v>3</v>
      </c>
      <c r="J152" s="74">
        <v>3</v>
      </c>
      <c r="K152" s="74">
        <v>3</v>
      </c>
      <c r="L152" s="74"/>
      <c r="M152" s="74" t="s">
        <v>1072</v>
      </c>
      <c r="P152" s="75" t="s">
        <v>1073</v>
      </c>
      <c r="Q152" s="76">
        <v>224</v>
      </c>
      <c r="R152" s="76">
        <v>168</v>
      </c>
    </row>
    <row r="153" spans="1:18">
      <c r="A153" s="68" t="s">
        <v>341</v>
      </c>
      <c r="B153" s="69" t="s">
        <v>637</v>
      </c>
      <c r="C153" s="110">
        <v>9.6</v>
      </c>
      <c r="D153" s="110" t="s">
        <v>638</v>
      </c>
      <c r="E153" s="71" t="s">
        <v>1074</v>
      </c>
      <c r="F153" s="71" t="s">
        <v>1075</v>
      </c>
      <c r="G153" s="72" t="s">
        <v>989</v>
      </c>
      <c r="H153" s="72" t="s">
        <v>584</v>
      </c>
      <c r="I153" s="73">
        <v>3</v>
      </c>
      <c r="J153" s="74">
        <v>3</v>
      </c>
      <c r="K153" s="74">
        <v>3</v>
      </c>
      <c r="L153" s="74"/>
      <c r="M153" s="74" t="s">
        <v>1072</v>
      </c>
      <c r="P153" s="75" t="s">
        <v>1076</v>
      </c>
      <c r="Q153" s="76">
        <v>61</v>
      </c>
      <c r="R153" s="76">
        <v>36</v>
      </c>
    </row>
    <row r="154" spans="1:18">
      <c r="A154" s="68" t="s">
        <v>344</v>
      </c>
      <c r="B154" s="69" t="s">
        <v>637</v>
      </c>
      <c r="C154" s="98">
        <v>19.399999999999999</v>
      </c>
      <c r="D154" s="98" t="s">
        <v>699</v>
      </c>
      <c r="E154" s="71" t="s">
        <v>1077</v>
      </c>
      <c r="F154" s="71" t="s">
        <v>1078</v>
      </c>
      <c r="G154" s="72" t="s">
        <v>1079</v>
      </c>
      <c r="H154" s="72" t="s">
        <v>584</v>
      </c>
      <c r="I154" s="73">
        <v>3</v>
      </c>
      <c r="J154" s="74">
        <v>3</v>
      </c>
      <c r="K154" s="74">
        <v>3</v>
      </c>
      <c r="L154" s="74"/>
      <c r="M154" s="74" t="s">
        <v>1072</v>
      </c>
      <c r="P154" s="75" t="s">
        <v>1080</v>
      </c>
      <c r="Q154" s="76">
        <v>86</v>
      </c>
      <c r="R154" s="76">
        <v>51</v>
      </c>
    </row>
    <row r="155" spans="1:18">
      <c r="A155" s="68" t="s">
        <v>347</v>
      </c>
      <c r="B155" s="69" t="s">
        <v>637</v>
      </c>
      <c r="C155" s="70">
        <v>12.4</v>
      </c>
      <c r="D155" s="70" t="s">
        <v>676</v>
      </c>
      <c r="E155" s="71" t="s">
        <v>1081</v>
      </c>
      <c r="F155" s="71" t="s">
        <v>1082</v>
      </c>
      <c r="G155" s="72" t="s">
        <v>1083</v>
      </c>
      <c r="H155" s="72" t="s">
        <v>480</v>
      </c>
      <c r="I155" s="73">
        <v>3</v>
      </c>
      <c r="J155" s="74">
        <v>3</v>
      </c>
      <c r="K155" s="74">
        <v>3</v>
      </c>
      <c r="L155" s="74"/>
      <c r="M155" s="74" t="s">
        <v>1072</v>
      </c>
      <c r="P155" s="75" t="s">
        <v>1084</v>
      </c>
      <c r="Q155" s="76">
        <v>61</v>
      </c>
      <c r="R155" s="76">
        <v>36</v>
      </c>
    </row>
    <row r="156" spans="1:18">
      <c r="A156" s="68" t="s">
        <v>1085</v>
      </c>
      <c r="B156" s="69" t="s">
        <v>471</v>
      </c>
      <c r="C156" s="70">
        <v>26.5</v>
      </c>
      <c r="D156" s="70" t="s">
        <v>1086</v>
      </c>
      <c r="E156" s="71" t="s">
        <v>1087</v>
      </c>
      <c r="F156" s="71" t="s">
        <v>1088</v>
      </c>
      <c r="G156" s="72" t="s">
        <v>684</v>
      </c>
      <c r="H156" s="72" t="s">
        <v>468</v>
      </c>
      <c r="I156" s="73">
        <v>3</v>
      </c>
      <c r="J156" s="74">
        <v>3</v>
      </c>
      <c r="K156" s="74">
        <v>3</v>
      </c>
      <c r="L156" s="74"/>
      <c r="M156" s="74" t="s">
        <v>1072</v>
      </c>
      <c r="P156" s="75" t="s">
        <v>1089</v>
      </c>
      <c r="Q156" s="76">
        <v>86</v>
      </c>
      <c r="R156" s="76">
        <v>51</v>
      </c>
    </row>
    <row r="157" spans="1:18">
      <c r="A157" s="68" t="s">
        <v>1090</v>
      </c>
      <c r="B157" s="69" t="s">
        <v>487</v>
      </c>
      <c r="C157" s="70">
        <v>1</v>
      </c>
      <c r="D157" s="80" t="s">
        <v>1091</v>
      </c>
      <c r="E157" s="71" t="s">
        <v>1092</v>
      </c>
      <c r="F157" s="71" t="s">
        <v>1093</v>
      </c>
      <c r="G157" s="72" t="e">
        <v>#N/A</v>
      </c>
      <c r="H157" s="72" t="s">
        <v>468</v>
      </c>
      <c r="I157" s="73">
        <v>3</v>
      </c>
      <c r="J157" s="74">
        <v>3</v>
      </c>
      <c r="K157" s="74">
        <v>3</v>
      </c>
      <c r="L157" s="74"/>
      <c r="M157" s="74" t="s">
        <v>1072</v>
      </c>
      <c r="P157" s="75" t="s">
        <v>1094</v>
      </c>
      <c r="Q157" s="76">
        <v>61</v>
      </c>
      <c r="R157" s="76">
        <v>36</v>
      </c>
    </row>
    <row r="158" spans="1:18">
      <c r="A158" s="86" t="s">
        <v>1095</v>
      </c>
      <c r="B158" s="69" t="s">
        <v>487</v>
      </c>
      <c r="C158" s="70">
        <v>1</v>
      </c>
      <c r="D158" s="80" t="s">
        <v>1096</v>
      </c>
      <c r="E158" s="71" t="s">
        <v>1097</v>
      </c>
      <c r="F158" s="71" t="s">
        <v>1098</v>
      </c>
      <c r="G158" s="72" t="e">
        <v>#N/A</v>
      </c>
      <c r="H158" s="72" t="s">
        <v>468</v>
      </c>
      <c r="I158" s="73">
        <v>3</v>
      </c>
      <c r="J158" s="74">
        <v>3</v>
      </c>
      <c r="K158" s="74">
        <v>3</v>
      </c>
      <c r="L158" s="74"/>
      <c r="M158" s="74" t="s">
        <v>1072</v>
      </c>
      <c r="P158" s="75" t="s">
        <v>1099</v>
      </c>
      <c r="Q158" s="76">
        <v>61</v>
      </c>
      <c r="R158" s="76">
        <v>36</v>
      </c>
    </row>
    <row r="159" spans="1:18">
      <c r="A159" s="68" t="s">
        <v>349</v>
      </c>
      <c r="B159" s="69" t="s">
        <v>624</v>
      </c>
      <c r="C159" s="70">
        <v>17.3</v>
      </c>
      <c r="D159" s="70" t="s">
        <v>1100</v>
      </c>
      <c r="E159" s="71" t="s">
        <v>1101</v>
      </c>
      <c r="F159" s="71" t="s">
        <v>1102</v>
      </c>
      <c r="G159" s="72">
        <v>0.25</v>
      </c>
      <c r="H159" s="72" t="s">
        <v>480</v>
      </c>
      <c r="I159" s="73">
        <v>3</v>
      </c>
      <c r="J159" s="74">
        <v>3</v>
      </c>
      <c r="K159" s="74">
        <v>3</v>
      </c>
      <c r="L159" s="74"/>
      <c r="M159" s="74" t="s">
        <v>1072</v>
      </c>
      <c r="P159" s="75" t="s">
        <v>1103</v>
      </c>
      <c r="Q159" s="76">
        <v>224</v>
      </c>
      <c r="R159" s="76">
        <v>168</v>
      </c>
    </row>
    <row r="160" spans="1:18">
      <c r="A160" s="91" t="s">
        <v>352</v>
      </c>
      <c r="B160" s="69" t="s">
        <v>637</v>
      </c>
      <c r="C160" s="91">
        <v>16.5</v>
      </c>
      <c r="D160" s="111" t="s">
        <v>895</v>
      </c>
      <c r="E160" s="91" t="s">
        <v>1104</v>
      </c>
      <c r="F160" s="112" t="s">
        <v>1105</v>
      </c>
      <c r="G160" s="91" t="s">
        <v>1106</v>
      </c>
      <c r="H160" s="72" t="s">
        <v>480</v>
      </c>
      <c r="I160" s="113"/>
      <c r="J160" s="91"/>
      <c r="K160" s="91"/>
      <c r="L160" s="91"/>
      <c r="M160" s="111"/>
      <c r="P160" s="108"/>
      <c r="Q160" s="109"/>
      <c r="R160" s="109"/>
    </row>
    <row r="161" spans="1:20" ht="15.6">
      <c r="A161" s="91" t="s">
        <v>355</v>
      </c>
      <c r="B161" s="69" t="s">
        <v>637</v>
      </c>
      <c r="C161" s="91">
        <v>17</v>
      </c>
      <c r="D161" s="114" t="s">
        <v>895</v>
      </c>
      <c r="E161" s="91" t="s">
        <v>1107</v>
      </c>
      <c r="F161" s="112" t="s">
        <v>1108</v>
      </c>
      <c r="G161" s="91" t="s">
        <v>1109</v>
      </c>
      <c r="H161" s="72" t="s">
        <v>480</v>
      </c>
      <c r="I161" s="73">
        <v>3</v>
      </c>
      <c r="J161" s="74">
        <v>3</v>
      </c>
      <c r="K161" s="74">
        <v>3</v>
      </c>
      <c r="L161" s="74"/>
      <c r="M161" s="74" t="s">
        <v>1072</v>
      </c>
      <c r="P161" s="75" t="s">
        <v>1110</v>
      </c>
      <c r="Q161" s="76">
        <v>224</v>
      </c>
      <c r="R161" s="76">
        <v>168</v>
      </c>
    </row>
    <row r="162" spans="1:20">
      <c r="A162" s="91" t="s">
        <v>358</v>
      </c>
      <c r="B162" s="91" t="s">
        <v>637</v>
      </c>
      <c r="C162" s="74">
        <v>17</v>
      </c>
      <c r="D162" s="100" t="s">
        <v>895</v>
      </c>
      <c r="E162" s="101" t="s">
        <v>1111</v>
      </c>
      <c r="F162" s="93" t="s">
        <v>1112</v>
      </c>
      <c r="G162" s="74">
        <v>0.5</v>
      </c>
      <c r="H162" s="72" t="s">
        <v>480</v>
      </c>
      <c r="I162" s="73">
        <v>3</v>
      </c>
      <c r="J162" s="74">
        <v>3</v>
      </c>
      <c r="K162" s="74">
        <v>3</v>
      </c>
      <c r="L162" s="74"/>
      <c r="M162" s="74" t="s">
        <v>1072</v>
      </c>
      <c r="P162" s="75" t="s">
        <v>1113</v>
      </c>
      <c r="Q162" s="76">
        <v>61</v>
      </c>
      <c r="R162" s="76">
        <v>36</v>
      </c>
    </row>
    <row r="163" spans="1:20">
      <c r="A163" s="86" t="s">
        <v>360</v>
      </c>
      <c r="B163" s="69" t="s">
        <v>624</v>
      </c>
      <c r="C163" s="70">
        <v>17.5</v>
      </c>
      <c r="D163" s="70" t="s">
        <v>1114</v>
      </c>
      <c r="E163" s="71" t="s">
        <v>1115</v>
      </c>
      <c r="F163" s="71" t="s">
        <v>1116</v>
      </c>
      <c r="G163" s="72">
        <v>0.25</v>
      </c>
      <c r="H163" s="72" t="s">
        <v>480</v>
      </c>
      <c r="I163" s="73">
        <v>3</v>
      </c>
      <c r="J163" s="74">
        <v>3</v>
      </c>
      <c r="K163" s="74">
        <v>3</v>
      </c>
      <c r="L163" s="74"/>
      <c r="M163" s="74" t="s">
        <v>1072</v>
      </c>
      <c r="P163" s="75" t="s">
        <v>1117</v>
      </c>
      <c r="Q163" s="76">
        <v>61</v>
      </c>
      <c r="R163" s="76">
        <v>36</v>
      </c>
    </row>
    <row r="164" spans="1:20">
      <c r="A164" s="86" t="s">
        <v>362</v>
      </c>
      <c r="B164" s="69" t="s">
        <v>624</v>
      </c>
      <c r="C164" s="70">
        <v>17.5</v>
      </c>
      <c r="D164" s="70" t="s">
        <v>1114</v>
      </c>
      <c r="E164" s="71" t="s">
        <v>1118</v>
      </c>
      <c r="F164" s="71" t="s">
        <v>1119</v>
      </c>
      <c r="G164" s="72">
        <v>0.25</v>
      </c>
      <c r="H164" s="72" t="s">
        <v>480</v>
      </c>
      <c r="I164" s="73">
        <v>3</v>
      </c>
      <c r="J164" s="74">
        <v>3</v>
      </c>
      <c r="K164" s="74">
        <v>3</v>
      </c>
      <c r="L164" s="74"/>
      <c r="M164" s="74" t="s">
        <v>1072</v>
      </c>
      <c r="P164" s="75" t="s">
        <v>1120</v>
      </c>
      <c r="Q164" s="76">
        <v>124</v>
      </c>
      <c r="R164" s="76">
        <v>99</v>
      </c>
    </row>
    <row r="165" spans="1:20">
      <c r="A165" s="68" t="s">
        <v>363</v>
      </c>
      <c r="B165" s="69" t="s">
        <v>471</v>
      </c>
      <c r="C165" s="70">
        <v>32</v>
      </c>
      <c r="D165" s="70" t="s">
        <v>1121</v>
      </c>
      <c r="E165" s="71" t="s">
        <v>1122</v>
      </c>
      <c r="F165" s="71" t="s">
        <v>1123</v>
      </c>
      <c r="G165" s="72" t="s">
        <v>1124</v>
      </c>
      <c r="H165" s="72" t="s">
        <v>584</v>
      </c>
      <c r="I165" s="73">
        <v>3</v>
      </c>
      <c r="J165" s="74">
        <v>3</v>
      </c>
      <c r="K165" s="74">
        <v>3</v>
      </c>
      <c r="L165" s="74"/>
      <c r="M165" s="74" t="s">
        <v>1072</v>
      </c>
      <c r="P165" s="75" t="s">
        <v>1125</v>
      </c>
      <c r="Q165" s="76">
        <v>25</v>
      </c>
      <c r="R165" s="76">
        <v>16</v>
      </c>
    </row>
    <row r="166" spans="1:20">
      <c r="A166" s="68" t="s">
        <v>366</v>
      </c>
      <c r="B166" s="69" t="s">
        <v>471</v>
      </c>
      <c r="C166" s="70">
        <v>32</v>
      </c>
      <c r="D166" s="70" t="s">
        <v>1121</v>
      </c>
      <c r="E166" s="71" t="s">
        <v>1126</v>
      </c>
      <c r="F166" s="71" t="s">
        <v>1127</v>
      </c>
      <c r="G166" s="72" t="s">
        <v>1124</v>
      </c>
      <c r="H166" s="72" t="s">
        <v>584</v>
      </c>
      <c r="I166" s="73">
        <v>3</v>
      </c>
      <c r="J166" s="74">
        <v>3</v>
      </c>
      <c r="K166" s="74">
        <v>3</v>
      </c>
      <c r="L166" s="74"/>
      <c r="M166" s="74" t="s">
        <v>1072</v>
      </c>
      <c r="P166" s="115" t="s">
        <v>1128</v>
      </c>
      <c r="Q166" s="116">
        <v>36</v>
      </c>
      <c r="R166" s="116">
        <v>24</v>
      </c>
    </row>
    <row r="167" spans="1:20">
      <c r="A167" s="91" t="s">
        <v>368</v>
      </c>
      <c r="B167" s="69" t="s">
        <v>624</v>
      </c>
      <c r="C167" s="74">
        <v>19</v>
      </c>
      <c r="D167" s="74" t="s">
        <v>1129</v>
      </c>
      <c r="E167" s="74" t="s">
        <v>1130</v>
      </c>
      <c r="F167" s="93" t="s">
        <v>1131</v>
      </c>
      <c r="G167" s="74">
        <v>0.25</v>
      </c>
      <c r="H167" s="72" t="s">
        <v>480</v>
      </c>
      <c r="I167" s="73">
        <v>3</v>
      </c>
      <c r="J167" s="74">
        <v>3</v>
      </c>
      <c r="K167" s="74">
        <v>3</v>
      </c>
      <c r="L167" s="74"/>
      <c r="M167" s="74" t="s">
        <v>1072</v>
      </c>
      <c r="P167" s="117"/>
      <c r="Q167" s="118"/>
      <c r="R167" s="118"/>
    </row>
    <row r="168" spans="1:20">
      <c r="A168" s="68" t="s">
        <v>370</v>
      </c>
      <c r="B168" s="69" t="s">
        <v>471</v>
      </c>
      <c r="C168" s="119">
        <v>16.5</v>
      </c>
      <c r="D168" s="119" t="s">
        <v>1132</v>
      </c>
      <c r="E168" s="84" t="s">
        <v>1133</v>
      </c>
      <c r="F168" s="85" t="s">
        <v>1134</v>
      </c>
      <c r="G168" s="72" t="s">
        <v>1135</v>
      </c>
      <c r="H168" s="72" t="s">
        <v>480</v>
      </c>
      <c r="I168" s="73">
        <v>3</v>
      </c>
      <c r="J168" s="74">
        <v>3</v>
      </c>
      <c r="K168" s="74">
        <v>3</v>
      </c>
      <c r="L168" s="74"/>
      <c r="M168" s="74" t="s">
        <v>1072</v>
      </c>
      <c r="P168" s="117"/>
      <c r="Q168" s="118"/>
      <c r="R168" s="118"/>
    </row>
    <row r="169" spans="1:20">
      <c r="A169" s="68" t="s">
        <v>373</v>
      </c>
      <c r="B169" s="69" t="s">
        <v>471</v>
      </c>
      <c r="C169" s="119">
        <v>16.5</v>
      </c>
      <c r="D169" s="119" t="s">
        <v>1132</v>
      </c>
      <c r="E169" s="84" t="s">
        <v>373</v>
      </c>
      <c r="F169" s="81" t="s">
        <v>1136</v>
      </c>
      <c r="G169" s="72" t="s">
        <v>1137</v>
      </c>
      <c r="H169" s="72" t="s">
        <v>480</v>
      </c>
      <c r="I169" s="73">
        <v>3</v>
      </c>
      <c r="J169" s="74">
        <v>3</v>
      </c>
      <c r="K169" s="74">
        <v>3</v>
      </c>
      <c r="L169" s="74"/>
      <c r="M169" s="74" t="s">
        <v>1072</v>
      </c>
      <c r="P169" s="115" t="s">
        <v>1138</v>
      </c>
      <c r="Q169" s="116">
        <v>19</v>
      </c>
      <c r="R169" s="116">
        <v>13</v>
      </c>
    </row>
    <row r="170" spans="1:20">
      <c r="A170" s="120" t="s">
        <v>375</v>
      </c>
      <c r="B170" s="69" t="s">
        <v>471</v>
      </c>
      <c r="C170" s="72">
        <v>16.5</v>
      </c>
      <c r="D170" s="119" t="s">
        <v>1132</v>
      </c>
      <c r="E170" s="121" t="s">
        <v>1139</v>
      </c>
      <c r="F170" s="81" t="s">
        <v>1140</v>
      </c>
      <c r="G170" s="72" t="s">
        <v>1141</v>
      </c>
      <c r="H170" s="72" t="s">
        <v>480</v>
      </c>
      <c r="I170" s="73">
        <v>3</v>
      </c>
      <c r="J170" s="74">
        <v>3</v>
      </c>
      <c r="K170" s="74">
        <v>3</v>
      </c>
      <c r="L170" s="74"/>
      <c r="M170" s="74" t="s">
        <v>1072</v>
      </c>
      <c r="P170" s="115" t="s">
        <v>1142</v>
      </c>
      <c r="Q170" s="116">
        <v>249</v>
      </c>
      <c r="R170" s="116">
        <v>186</v>
      </c>
    </row>
    <row r="171" spans="1:20">
      <c r="A171" s="68" t="s">
        <v>1143</v>
      </c>
      <c r="B171" s="69" t="s">
        <v>471</v>
      </c>
      <c r="C171" s="70">
        <v>32</v>
      </c>
      <c r="D171" s="70" t="s">
        <v>1144</v>
      </c>
      <c r="E171" s="71" t="s">
        <v>1143</v>
      </c>
      <c r="F171" s="122" t="s">
        <v>1145</v>
      </c>
      <c r="G171" s="72" t="s">
        <v>1146</v>
      </c>
      <c r="H171" s="72" t="s">
        <v>468</v>
      </c>
      <c r="I171" s="73">
        <v>3</v>
      </c>
      <c r="J171" s="74">
        <v>3</v>
      </c>
      <c r="K171" s="74">
        <v>3</v>
      </c>
      <c r="L171" s="74"/>
      <c r="M171" s="74" t="s">
        <v>1072</v>
      </c>
      <c r="P171" s="115" t="s">
        <v>1147</v>
      </c>
      <c r="Q171" s="116">
        <v>124</v>
      </c>
      <c r="R171" s="116">
        <v>90</v>
      </c>
    </row>
    <row r="172" spans="1:20">
      <c r="A172" s="91" t="s">
        <v>377</v>
      </c>
      <c r="B172" s="69" t="s">
        <v>471</v>
      </c>
      <c r="C172" s="91">
        <v>17.3</v>
      </c>
      <c r="D172" s="92" t="s">
        <v>1148</v>
      </c>
      <c r="E172" s="91" t="s">
        <v>1149</v>
      </c>
      <c r="F172" s="112" t="s">
        <v>1150</v>
      </c>
      <c r="G172" s="91" t="s">
        <v>1151</v>
      </c>
      <c r="H172" s="72" t="s">
        <v>480</v>
      </c>
      <c r="I172" s="73">
        <v>3</v>
      </c>
      <c r="J172" s="74">
        <v>3</v>
      </c>
      <c r="K172" s="74">
        <v>3</v>
      </c>
      <c r="L172" s="74"/>
      <c r="M172" s="74" t="s">
        <v>1072</v>
      </c>
      <c r="P172" s="115" t="s">
        <v>1152</v>
      </c>
      <c r="Q172" s="116">
        <v>349</v>
      </c>
      <c r="R172" s="116">
        <v>286</v>
      </c>
    </row>
    <row r="173" spans="1:20">
      <c r="A173" s="91" t="s">
        <v>380</v>
      </c>
      <c r="B173" s="69" t="s">
        <v>471</v>
      </c>
      <c r="C173" s="91">
        <v>17.3</v>
      </c>
      <c r="D173" s="92" t="s">
        <v>1148</v>
      </c>
      <c r="E173" s="91" t="s">
        <v>1153</v>
      </c>
      <c r="F173" s="112" t="s">
        <v>1154</v>
      </c>
      <c r="G173" s="91">
        <v>0.79</v>
      </c>
      <c r="H173" s="72" t="s">
        <v>480</v>
      </c>
      <c r="I173" s="73">
        <v>3</v>
      </c>
      <c r="J173" s="74">
        <v>3</v>
      </c>
      <c r="K173" s="74">
        <v>3</v>
      </c>
      <c r="L173" s="74"/>
      <c r="M173" s="74" t="s">
        <v>1059</v>
      </c>
      <c r="P173" s="115" t="s">
        <v>1155</v>
      </c>
      <c r="Q173" s="116">
        <v>61</v>
      </c>
      <c r="R173" s="116">
        <v>38</v>
      </c>
    </row>
    <row r="174" spans="1:20">
      <c r="A174" s="91" t="s">
        <v>382</v>
      </c>
      <c r="B174" s="69" t="s">
        <v>471</v>
      </c>
      <c r="C174" s="91">
        <v>17.3</v>
      </c>
      <c r="D174" s="92" t="s">
        <v>1148</v>
      </c>
      <c r="E174" s="91" t="s">
        <v>1156</v>
      </c>
      <c r="F174" s="93" t="s">
        <v>1157</v>
      </c>
      <c r="G174" s="91" t="s">
        <v>1151</v>
      </c>
      <c r="H174" s="72" t="s">
        <v>480</v>
      </c>
      <c r="I174" s="73">
        <v>3</v>
      </c>
      <c r="J174" s="74">
        <v>3</v>
      </c>
      <c r="K174" s="74">
        <v>3</v>
      </c>
      <c r="L174" s="74"/>
      <c r="M174" s="74" t="s">
        <v>1059</v>
      </c>
      <c r="P174" s="115" t="s">
        <v>1158</v>
      </c>
      <c r="Q174" s="116">
        <v>61</v>
      </c>
      <c r="R174" s="116">
        <v>38</v>
      </c>
    </row>
    <row r="175" spans="1:20">
      <c r="A175" s="123" t="s">
        <v>384</v>
      </c>
      <c r="B175" s="69" t="s">
        <v>471</v>
      </c>
      <c r="C175" s="72">
        <v>95</v>
      </c>
      <c r="D175" s="124" t="s">
        <v>1159</v>
      </c>
      <c r="E175" s="71" t="s">
        <v>1160</v>
      </c>
      <c r="F175" s="125" t="s">
        <v>1161</v>
      </c>
      <c r="G175" s="72" t="s">
        <v>684</v>
      </c>
      <c r="H175" s="72" t="s">
        <v>480</v>
      </c>
      <c r="I175" s="73">
        <v>3</v>
      </c>
      <c r="J175" s="74">
        <v>3</v>
      </c>
      <c r="K175" s="74">
        <v>3</v>
      </c>
      <c r="L175" s="74"/>
      <c r="M175" s="74" t="s">
        <v>1072</v>
      </c>
      <c r="P175" s="115" t="s">
        <v>1162</v>
      </c>
      <c r="Q175" s="116">
        <v>74</v>
      </c>
      <c r="R175" s="116">
        <v>68</v>
      </c>
    </row>
    <row r="176" spans="1:20" s="126" customFormat="1">
      <c r="A176" s="91" t="s">
        <v>387</v>
      </c>
      <c r="B176" s="69" t="s">
        <v>471</v>
      </c>
      <c r="C176" s="91">
        <v>26.3</v>
      </c>
      <c r="D176" s="111" t="s">
        <v>1163</v>
      </c>
      <c r="E176" s="91" t="s">
        <v>1164</v>
      </c>
      <c r="F176" s="93" t="s">
        <v>1165</v>
      </c>
      <c r="G176" s="91" t="s">
        <v>1166</v>
      </c>
      <c r="H176" s="72" t="s">
        <v>480</v>
      </c>
      <c r="I176" s="73">
        <v>3</v>
      </c>
      <c r="J176" s="74">
        <v>3</v>
      </c>
      <c r="K176" s="74">
        <v>3</v>
      </c>
      <c r="L176" s="74"/>
      <c r="M176" s="74" t="s">
        <v>1072</v>
      </c>
      <c r="N176"/>
      <c r="O176"/>
      <c r="P176" s="115" t="s">
        <v>1167</v>
      </c>
      <c r="Q176" s="116">
        <v>36</v>
      </c>
      <c r="R176" s="116">
        <v>21</v>
      </c>
      <c r="S176"/>
      <c r="T176"/>
    </row>
    <row r="177" spans="1:20" s="126" customFormat="1">
      <c r="A177" s="123" t="s">
        <v>390</v>
      </c>
      <c r="B177" s="69" t="s">
        <v>471</v>
      </c>
      <c r="C177" s="72">
        <v>95</v>
      </c>
      <c r="D177" s="72" t="s">
        <v>1159</v>
      </c>
      <c r="E177" s="71" t="s">
        <v>1168</v>
      </c>
      <c r="F177" s="81" t="s">
        <v>1169</v>
      </c>
      <c r="G177" s="72" t="s">
        <v>684</v>
      </c>
      <c r="H177" s="72" t="s">
        <v>480</v>
      </c>
      <c r="I177" s="127"/>
      <c r="J177" s="72"/>
      <c r="K177" s="72"/>
      <c r="L177" s="72"/>
      <c r="M177" s="72"/>
      <c r="P177" s="128"/>
      <c r="Q177" s="129"/>
      <c r="R177" s="129"/>
    </row>
    <row r="178" spans="1:20" s="126" customFormat="1">
      <c r="A178" s="68" t="s">
        <v>392</v>
      </c>
      <c r="B178" s="69" t="s">
        <v>471</v>
      </c>
      <c r="C178" s="70">
        <v>63</v>
      </c>
      <c r="D178" s="70" t="s">
        <v>1170</v>
      </c>
      <c r="E178" s="71" t="s">
        <v>1171</v>
      </c>
      <c r="F178" s="122" t="s">
        <v>1172</v>
      </c>
      <c r="G178" s="72" t="s">
        <v>1173</v>
      </c>
      <c r="H178" s="72" t="s">
        <v>480</v>
      </c>
      <c r="I178" s="127"/>
      <c r="J178" s="72"/>
      <c r="K178" s="72"/>
      <c r="L178" s="72"/>
      <c r="M178" s="72"/>
      <c r="P178" s="128"/>
      <c r="Q178" s="129"/>
      <c r="R178" s="129"/>
    </row>
    <row r="179" spans="1:20" ht="15.6">
      <c r="A179" s="91" t="s">
        <v>394</v>
      </c>
      <c r="B179" s="69" t="s">
        <v>637</v>
      </c>
      <c r="C179" s="130">
        <v>17</v>
      </c>
      <c r="D179" s="114" t="s">
        <v>895</v>
      </c>
      <c r="E179" s="91" t="s">
        <v>1174</v>
      </c>
      <c r="F179" s="93" t="s">
        <v>1175</v>
      </c>
      <c r="G179" s="91" t="s">
        <v>1176</v>
      </c>
      <c r="H179" s="72" t="s">
        <v>480</v>
      </c>
      <c r="I179" s="127"/>
      <c r="J179" s="72"/>
      <c r="K179" s="72"/>
      <c r="L179" s="72"/>
      <c r="M179" s="72"/>
      <c r="N179" s="126"/>
      <c r="O179" s="126"/>
      <c r="P179" s="128"/>
      <c r="Q179" s="129"/>
      <c r="R179" s="129"/>
      <c r="S179" s="126"/>
      <c r="T179" s="126"/>
    </row>
    <row r="180" spans="1:20">
      <c r="A180" s="68" t="s">
        <v>397</v>
      </c>
      <c r="B180" s="69" t="s">
        <v>471</v>
      </c>
      <c r="C180" s="70">
        <v>32</v>
      </c>
      <c r="D180" s="70" t="s">
        <v>1177</v>
      </c>
      <c r="E180" s="71" t="s">
        <v>1178</v>
      </c>
      <c r="F180" s="71" t="s">
        <v>1179</v>
      </c>
      <c r="G180" s="72" t="s">
        <v>1124</v>
      </c>
      <c r="H180" s="72" t="s">
        <v>485</v>
      </c>
      <c r="I180" s="73"/>
      <c r="J180" s="74"/>
      <c r="K180" s="74"/>
      <c r="L180" s="74"/>
      <c r="M180" s="74"/>
    </row>
    <row r="181" spans="1:20">
      <c r="A181" s="68" t="s">
        <v>400</v>
      </c>
      <c r="B181" s="69" t="s">
        <v>471</v>
      </c>
      <c r="C181" s="70">
        <v>32</v>
      </c>
      <c r="D181" s="70" t="s">
        <v>1121</v>
      </c>
      <c r="E181" s="71" t="s">
        <v>1180</v>
      </c>
      <c r="F181" s="71" t="s">
        <v>1181</v>
      </c>
      <c r="G181" s="72">
        <v>0.79</v>
      </c>
      <c r="H181" s="72" t="s">
        <v>584</v>
      </c>
      <c r="I181" s="73"/>
      <c r="J181" s="74"/>
      <c r="K181" s="74"/>
      <c r="L181" s="74"/>
      <c r="M181" s="74"/>
    </row>
    <row r="182" spans="1:20">
      <c r="A182" s="68" t="s">
        <v>402</v>
      </c>
      <c r="B182" s="69" t="s">
        <v>471</v>
      </c>
      <c r="C182" s="70">
        <v>32</v>
      </c>
      <c r="D182" s="70" t="s">
        <v>1121</v>
      </c>
      <c r="E182" s="71" t="s">
        <v>1182</v>
      </c>
      <c r="F182" s="71" t="s">
        <v>1183</v>
      </c>
      <c r="G182" s="72" t="s">
        <v>1124</v>
      </c>
      <c r="H182" s="72" t="s">
        <v>485</v>
      </c>
      <c r="I182" s="73"/>
      <c r="J182" s="74"/>
      <c r="K182" s="74"/>
      <c r="L182" s="74"/>
      <c r="M182" s="74"/>
    </row>
    <row r="183" spans="1:20">
      <c r="A183" s="91" t="s">
        <v>405</v>
      </c>
      <c r="B183" s="69" t="s">
        <v>624</v>
      </c>
      <c r="C183" s="74">
        <v>19</v>
      </c>
      <c r="D183" s="74" t="s">
        <v>1129</v>
      </c>
      <c r="E183" s="74" t="s">
        <v>1184</v>
      </c>
      <c r="F183" s="93" t="s">
        <v>1185</v>
      </c>
      <c r="G183" s="74">
        <v>0.25</v>
      </c>
      <c r="H183" s="72" t="s">
        <v>480</v>
      </c>
      <c r="I183" s="73"/>
      <c r="J183" s="74"/>
      <c r="K183" s="74"/>
      <c r="L183" s="74"/>
      <c r="M183" s="74"/>
      <c r="P183" s="117"/>
      <c r="Q183" s="118"/>
      <c r="R183" s="118"/>
    </row>
    <row r="184" spans="1:20">
      <c r="A184" s="77" t="s">
        <v>407</v>
      </c>
      <c r="B184" s="69" t="s">
        <v>471</v>
      </c>
      <c r="C184" s="72">
        <v>16.5</v>
      </c>
      <c r="D184" s="119" t="s">
        <v>1132</v>
      </c>
      <c r="E184" s="71" t="s">
        <v>407</v>
      </c>
      <c r="F184" s="71" t="s">
        <v>1186</v>
      </c>
      <c r="G184" s="72" t="s">
        <v>1187</v>
      </c>
      <c r="H184" s="72" t="s">
        <v>480</v>
      </c>
      <c r="I184" s="73"/>
      <c r="J184" s="74"/>
      <c r="K184" s="74"/>
      <c r="L184" s="74"/>
      <c r="M184" s="74"/>
      <c r="P184" s="117"/>
      <c r="Q184" s="118"/>
      <c r="R184" s="118"/>
    </row>
    <row r="185" spans="1:20">
      <c r="A185" s="77" t="s">
        <v>409</v>
      </c>
      <c r="B185" s="69" t="s">
        <v>471</v>
      </c>
      <c r="C185" s="72">
        <v>16.5</v>
      </c>
      <c r="D185" s="119" t="s">
        <v>1132</v>
      </c>
      <c r="E185" s="71" t="s">
        <v>409</v>
      </c>
      <c r="F185" s="87" t="s">
        <v>1188</v>
      </c>
      <c r="G185" s="72" t="s">
        <v>1141</v>
      </c>
      <c r="H185" s="72" t="s">
        <v>480</v>
      </c>
      <c r="I185" s="73"/>
      <c r="J185" s="74"/>
      <c r="K185" s="74"/>
      <c r="L185" s="74"/>
      <c r="M185" s="74"/>
      <c r="P185" s="117"/>
      <c r="Q185" s="118"/>
      <c r="R185" s="118"/>
    </row>
    <row r="186" spans="1:20">
      <c r="A186" s="120" t="s">
        <v>411</v>
      </c>
      <c r="B186" s="69" t="s">
        <v>471</v>
      </c>
      <c r="C186" s="72">
        <v>16.5</v>
      </c>
      <c r="D186" s="119" t="s">
        <v>1132</v>
      </c>
      <c r="E186" s="121" t="s">
        <v>1189</v>
      </c>
      <c r="F186" s="81" t="s">
        <v>1190</v>
      </c>
      <c r="G186" s="72" t="s">
        <v>1187</v>
      </c>
      <c r="H186" s="72" t="s">
        <v>480</v>
      </c>
      <c r="I186" s="73"/>
      <c r="J186" s="74"/>
      <c r="K186" s="74"/>
      <c r="L186" s="74"/>
      <c r="M186" s="74"/>
      <c r="P186" s="117"/>
      <c r="Q186" s="118"/>
      <c r="R186" s="118"/>
    </row>
    <row r="187" spans="1:20">
      <c r="A187" s="68" t="s">
        <v>1191</v>
      </c>
      <c r="B187" s="69" t="s">
        <v>471</v>
      </c>
      <c r="C187" s="70">
        <v>33</v>
      </c>
      <c r="D187" s="70" t="s">
        <v>1144</v>
      </c>
      <c r="E187" s="71" t="s">
        <v>1192</v>
      </c>
      <c r="F187" s="71" t="s">
        <v>1193</v>
      </c>
      <c r="G187" s="72" t="s">
        <v>1194</v>
      </c>
      <c r="H187" s="72" t="s">
        <v>468</v>
      </c>
      <c r="I187" s="73"/>
      <c r="J187" s="74"/>
      <c r="K187" s="74"/>
      <c r="L187" s="74"/>
      <c r="M187" s="74"/>
      <c r="P187" s="117"/>
      <c r="Q187" s="118"/>
      <c r="R187" s="118"/>
    </row>
    <row r="188" spans="1:20">
      <c r="A188" s="68" t="s">
        <v>1195</v>
      </c>
      <c r="B188" s="69" t="s">
        <v>471</v>
      </c>
      <c r="C188" s="70">
        <v>33</v>
      </c>
      <c r="D188" s="133" t="s">
        <v>1144</v>
      </c>
      <c r="E188" s="71" t="s">
        <v>1196</v>
      </c>
      <c r="F188" s="122" t="s">
        <v>1197</v>
      </c>
      <c r="G188" s="72" t="s">
        <v>1146</v>
      </c>
      <c r="H188" s="72" t="s">
        <v>468</v>
      </c>
      <c r="I188" s="113"/>
      <c r="J188" s="91"/>
      <c r="K188" s="91"/>
      <c r="L188" s="91"/>
      <c r="M188" s="111"/>
      <c r="P188" s="117"/>
      <c r="Q188" s="118"/>
      <c r="R188" s="118"/>
    </row>
    <row r="189" spans="1:20">
      <c r="A189" s="91" t="s">
        <v>413</v>
      </c>
      <c r="B189" s="69" t="s">
        <v>471</v>
      </c>
      <c r="C189" s="91">
        <v>17.3</v>
      </c>
      <c r="D189" s="111" t="s">
        <v>1132</v>
      </c>
      <c r="E189" s="91" t="s">
        <v>1198</v>
      </c>
      <c r="F189" s="93" t="s">
        <v>1199</v>
      </c>
      <c r="G189" s="91" t="s">
        <v>1200</v>
      </c>
      <c r="H189" s="72" t="s">
        <v>480</v>
      </c>
      <c r="I189" s="113"/>
      <c r="J189" s="91"/>
      <c r="K189" s="91"/>
      <c r="L189" s="91"/>
      <c r="M189" s="111"/>
      <c r="P189" s="117"/>
      <c r="Q189" s="118"/>
      <c r="R189" s="118"/>
    </row>
    <row r="190" spans="1:20">
      <c r="A190" s="91" t="s">
        <v>1201</v>
      </c>
      <c r="B190" s="69" t="s">
        <v>471</v>
      </c>
      <c r="C190" s="91">
        <v>17.3</v>
      </c>
      <c r="D190" s="92" t="s">
        <v>1148</v>
      </c>
      <c r="E190" s="91" t="s">
        <v>1202</v>
      </c>
      <c r="F190" s="134"/>
      <c r="G190" s="91">
        <v>0.79</v>
      </c>
      <c r="H190" s="72" t="s">
        <v>480</v>
      </c>
      <c r="I190" s="113"/>
      <c r="J190" s="91"/>
      <c r="K190" s="91"/>
      <c r="L190" s="91"/>
      <c r="M190" s="111"/>
      <c r="P190" s="117"/>
      <c r="Q190" s="118"/>
      <c r="R190" s="118"/>
    </row>
    <row r="191" spans="1:20">
      <c r="A191" s="91" t="s">
        <v>415</v>
      </c>
      <c r="B191" s="69" t="s">
        <v>471</v>
      </c>
      <c r="C191" s="91">
        <v>17.3</v>
      </c>
      <c r="D191" s="92" t="s">
        <v>1148</v>
      </c>
      <c r="E191" s="91" t="s">
        <v>1203</v>
      </c>
      <c r="F191" s="112" t="s">
        <v>1204</v>
      </c>
      <c r="G191" s="91">
        <v>0.79</v>
      </c>
      <c r="H191" s="72" t="s">
        <v>480</v>
      </c>
      <c r="I191" s="113"/>
      <c r="J191" s="91"/>
      <c r="K191" s="91"/>
      <c r="L191" s="91"/>
      <c r="M191" s="111"/>
      <c r="P191" s="117"/>
      <c r="Q191" s="118"/>
      <c r="R191" s="118"/>
    </row>
    <row r="192" spans="1:20">
      <c r="A192" s="91" t="s">
        <v>417</v>
      </c>
      <c r="B192" s="69" t="s">
        <v>471</v>
      </c>
      <c r="C192" s="91">
        <v>18.3</v>
      </c>
      <c r="D192" s="92" t="s">
        <v>1148</v>
      </c>
      <c r="E192" s="91" t="s">
        <v>1205</v>
      </c>
      <c r="F192" s="93" t="s">
        <v>1206</v>
      </c>
      <c r="G192" s="91" t="s">
        <v>1200</v>
      </c>
      <c r="H192" s="72" t="s">
        <v>480</v>
      </c>
      <c r="I192" s="113"/>
      <c r="J192" s="91"/>
      <c r="K192" s="91"/>
      <c r="L192" s="91"/>
      <c r="M192" s="111"/>
      <c r="P192" s="117"/>
      <c r="Q192" s="118"/>
      <c r="R192" s="118"/>
    </row>
    <row r="193" spans="1:18">
      <c r="A193" s="68" t="s">
        <v>419</v>
      </c>
      <c r="B193" s="69" t="s">
        <v>471</v>
      </c>
      <c r="C193" s="119">
        <v>32</v>
      </c>
      <c r="D193" s="119" t="s">
        <v>1207</v>
      </c>
      <c r="E193" s="135" t="s">
        <v>1208</v>
      </c>
      <c r="F193" s="71" t="s">
        <v>1209</v>
      </c>
      <c r="G193" s="136" t="s">
        <v>1210</v>
      </c>
      <c r="H193" s="72" t="s">
        <v>485</v>
      </c>
      <c r="I193" s="113"/>
      <c r="J193" s="91"/>
      <c r="K193" s="91"/>
      <c r="L193" s="91"/>
      <c r="M193" s="111"/>
      <c r="P193" s="117"/>
      <c r="Q193" s="118"/>
      <c r="R193" s="118"/>
    </row>
    <row r="194" spans="1:18">
      <c r="A194" s="68" t="s">
        <v>422</v>
      </c>
      <c r="B194" s="69" t="s">
        <v>471</v>
      </c>
      <c r="C194" s="119">
        <v>33</v>
      </c>
      <c r="D194" s="119" t="s">
        <v>1211</v>
      </c>
      <c r="E194" s="135" t="s">
        <v>1212</v>
      </c>
      <c r="F194" s="81" t="s">
        <v>1213</v>
      </c>
      <c r="G194" s="136" t="s">
        <v>1214</v>
      </c>
      <c r="H194" s="72" t="s">
        <v>480</v>
      </c>
      <c r="I194" s="113"/>
      <c r="J194" s="91"/>
      <c r="K194" s="91"/>
      <c r="L194" s="91"/>
      <c r="M194" s="111"/>
      <c r="P194" s="117"/>
      <c r="Q194" s="118"/>
      <c r="R194" s="118"/>
    </row>
    <row r="195" spans="1:18">
      <c r="A195" s="68" t="s">
        <v>425</v>
      </c>
      <c r="B195" s="69" t="s">
        <v>471</v>
      </c>
      <c r="C195" s="70">
        <v>52</v>
      </c>
      <c r="D195" s="70" t="s">
        <v>1215</v>
      </c>
      <c r="E195" s="71" t="s">
        <v>1216</v>
      </c>
      <c r="F195" s="71" t="s">
        <v>1217</v>
      </c>
      <c r="G195" s="72" t="s">
        <v>1173</v>
      </c>
      <c r="H195" s="72" t="s">
        <v>480</v>
      </c>
      <c r="I195" s="113"/>
      <c r="J195" s="91"/>
      <c r="K195" s="91"/>
      <c r="L195" s="91"/>
      <c r="M195" s="111"/>
      <c r="P195" s="117"/>
      <c r="Q195" s="118"/>
      <c r="R195" s="118"/>
    </row>
    <row r="196" spans="1:18">
      <c r="A196" s="68" t="s">
        <v>427</v>
      </c>
      <c r="B196" s="69" t="s">
        <v>471</v>
      </c>
      <c r="C196" s="70">
        <v>48</v>
      </c>
      <c r="D196" s="80" t="s">
        <v>1218</v>
      </c>
      <c r="E196" s="71" t="s">
        <v>1219</v>
      </c>
      <c r="F196" s="71" t="s">
        <v>1220</v>
      </c>
      <c r="G196" s="72" t="s">
        <v>1173</v>
      </c>
      <c r="H196" s="72" t="s">
        <v>480</v>
      </c>
      <c r="I196" s="113"/>
      <c r="J196" s="91"/>
      <c r="K196" s="91"/>
      <c r="L196" s="91"/>
      <c r="M196" s="111"/>
      <c r="P196" s="117"/>
      <c r="Q196" s="118"/>
      <c r="R196" s="118"/>
    </row>
    <row r="197" spans="1:18">
      <c r="A197" s="68" t="s">
        <v>429</v>
      </c>
      <c r="B197" s="69" t="s">
        <v>471</v>
      </c>
      <c r="C197" s="70">
        <v>60</v>
      </c>
      <c r="D197" s="70" t="s">
        <v>1218</v>
      </c>
      <c r="E197" s="71" t="s">
        <v>1221</v>
      </c>
      <c r="F197" s="71" t="s">
        <v>1222</v>
      </c>
      <c r="G197" s="72" t="s">
        <v>1173</v>
      </c>
      <c r="H197" s="72" t="s">
        <v>485</v>
      </c>
      <c r="I197" s="113"/>
      <c r="J197" s="91"/>
      <c r="K197" s="91"/>
      <c r="L197" s="91"/>
      <c r="M197" s="111"/>
    </row>
    <row r="198" spans="1:18">
      <c r="A198" s="86" t="s">
        <v>432</v>
      </c>
      <c r="B198" s="69" t="s">
        <v>624</v>
      </c>
      <c r="C198" s="70">
        <v>16.5</v>
      </c>
      <c r="D198" s="70" t="s">
        <v>738</v>
      </c>
      <c r="E198" s="71" t="s">
        <v>1223</v>
      </c>
      <c r="F198" s="71" t="s">
        <v>1224</v>
      </c>
      <c r="G198" s="72">
        <v>0.27</v>
      </c>
      <c r="H198" s="95" t="s">
        <v>584</v>
      </c>
      <c r="I198" s="113"/>
      <c r="J198" s="91"/>
      <c r="K198" s="91"/>
      <c r="L198" s="91"/>
      <c r="M198" s="111"/>
      <c r="P198" s="117"/>
      <c r="Q198" s="118"/>
      <c r="R198" s="118"/>
    </row>
    <row r="199" spans="1:18">
      <c r="A199" s="68" t="s">
        <v>435</v>
      </c>
      <c r="B199" s="69" t="s">
        <v>624</v>
      </c>
      <c r="C199" s="70">
        <v>16.5</v>
      </c>
      <c r="D199" s="70" t="s">
        <v>738</v>
      </c>
      <c r="E199" s="71" t="s">
        <v>1225</v>
      </c>
      <c r="F199" s="71" t="s">
        <v>1226</v>
      </c>
      <c r="G199" s="72">
        <v>0.27</v>
      </c>
      <c r="H199" s="72" t="s">
        <v>485</v>
      </c>
      <c r="I199" s="137"/>
      <c r="J199" s="137"/>
      <c r="K199" s="137"/>
      <c r="L199" s="137"/>
      <c r="M199" s="138"/>
      <c r="P199" s="117"/>
      <c r="Q199" s="118"/>
      <c r="R199" s="118"/>
    </row>
    <row r="200" spans="1:18">
      <c r="A200" s="91" t="s">
        <v>438</v>
      </c>
      <c r="B200" s="69" t="s">
        <v>637</v>
      </c>
      <c r="C200" s="91">
        <v>16.5</v>
      </c>
      <c r="D200" s="111" t="s">
        <v>895</v>
      </c>
      <c r="E200" s="91" t="s">
        <v>1227</v>
      </c>
      <c r="F200" s="139" t="s">
        <v>1228</v>
      </c>
      <c r="G200" s="91" t="s">
        <v>1229</v>
      </c>
      <c r="H200" s="72" t="s">
        <v>480</v>
      </c>
      <c r="I200" s="137"/>
      <c r="J200" s="137"/>
      <c r="K200" s="137"/>
      <c r="L200" s="137"/>
      <c r="M200" s="138"/>
      <c r="P200" s="117"/>
      <c r="Q200" s="118"/>
      <c r="R200" s="118"/>
    </row>
    <row r="201" spans="1:18">
      <c r="A201" s="68" t="s">
        <v>440</v>
      </c>
      <c r="B201" s="69" t="s">
        <v>471</v>
      </c>
      <c r="C201" s="70">
        <v>32</v>
      </c>
      <c r="D201" s="70" t="s">
        <v>1121</v>
      </c>
      <c r="E201" s="71" t="s">
        <v>1230</v>
      </c>
      <c r="F201" s="71" t="s">
        <v>1231</v>
      </c>
      <c r="G201" s="72" t="s">
        <v>1124</v>
      </c>
      <c r="H201" s="72" t="s">
        <v>584</v>
      </c>
    </row>
    <row r="202" spans="1:18" ht="15.6">
      <c r="A202" s="91" t="s">
        <v>443</v>
      </c>
      <c r="B202" s="69" t="s">
        <v>637</v>
      </c>
      <c r="C202" s="130">
        <v>17</v>
      </c>
      <c r="D202" s="114" t="s">
        <v>895</v>
      </c>
      <c r="E202" s="91" t="s">
        <v>1232</v>
      </c>
      <c r="F202" s="112" t="s">
        <v>1233</v>
      </c>
      <c r="G202" s="91" t="s">
        <v>1234</v>
      </c>
      <c r="H202" s="72" t="s">
        <v>480</v>
      </c>
      <c r="I202" s="137"/>
      <c r="J202" s="137"/>
      <c r="K202" s="137"/>
      <c r="L202" s="137"/>
      <c r="M202" s="138"/>
      <c r="P202" s="117"/>
      <c r="Q202" s="118"/>
      <c r="R202" s="118"/>
    </row>
    <row r="203" spans="1:18">
      <c r="A203" s="141" t="s">
        <v>445</v>
      </c>
      <c r="B203" s="142" t="s">
        <v>471</v>
      </c>
      <c r="C203" s="143">
        <v>16.5</v>
      </c>
      <c r="D203" s="143" t="s">
        <v>1132</v>
      </c>
      <c r="E203" s="145" t="s">
        <v>1235</v>
      </c>
      <c r="F203" s="146" t="s">
        <v>1236</v>
      </c>
      <c r="G203" s="144" t="s">
        <v>1237</v>
      </c>
      <c r="H203" s="144" t="s">
        <v>480</v>
      </c>
      <c r="I203" s="137"/>
      <c r="J203" s="137"/>
      <c r="K203" s="137"/>
      <c r="L203" s="137"/>
      <c r="M203" s="138"/>
      <c r="P203" s="117"/>
      <c r="Q203" s="118"/>
      <c r="R203" s="118"/>
    </row>
    <row r="204" spans="1:18">
      <c r="A204" s="147" t="s">
        <v>243</v>
      </c>
      <c r="B204" s="148" t="s">
        <v>778</v>
      </c>
      <c r="C204" s="148"/>
      <c r="D204" s="148"/>
      <c r="E204" s="147" t="s">
        <v>1238</v>
      </c>
      <c r="F204" s="149" t="s">
        <v>1239</v>
      </c>
      <c r="G204" s="148" t="s">
        <v>26</v>
      </c>
    </row>
    <row r="205" spans="1:18">
      <c r="A205" s="147" t="s">
        <v>239</v>
      </c>
      <c r="B205" s="148" t="s">
        <v>778</v>
      </c>
      <c r="C205" s="148" t="s">
        <v>1240</v>
      </c>
      <c r="D205" s="148" t="s">
        <v>1241</v>
      </c>
      <c r="E205" s="147" t="s">
        <v>1242</v>
      </c>
      <c r="F205" s="149" t="s">
        <v>1239</v>
      </c>
      <c r="G205" s="148" t="s">
        <v>26</v>
      </c>
      <c r="H205" s="151" t="s">
        <v>1243</v>
      </c>
    </row>
    <row r="206" spans="1:18">
      <c r="A206" s="147" t="s">
        <v>236</v>
      </c>
      <c r="B206" s="148" t="s">
        <v>778</v>
      </c>
      <c r="C206" s="148" t="s">
        <v>1244</v>
      </c>
      <c r="D206" t="s">
        <v>1245</v>
      </c>
      <c r="E206" s="147" t="s">
        <v>1246</v>
      </c>
      <c r="F206" s="149" t="s">
        <v>1239</v>
      </c>
      <c r="G206" s="148" t="s">
        <v>26</v>
      </c>
      <c r="H206" s="151" t="s">
        <v>1243</v>
      </c>
    </row>
    <row r="207" spans="1:18">
      <c r="A207" s="147" t="s">
        <v>241</v>
      </c>
      <c r="B207" s="148" t="s">
        <v>778</v>
      </c>
      <c r="C207" s="148">
        <v>0.2</v>
      </c>
      <c r="D207" s="148"/>
      <c r="E207" s="147" t="s">
        <v>1247</v>
      </c>
      <c r="F207" s="149" t="s">
        <v>1239</v>
      </c>
      <c r="G207" s="148" t="s">
        <v>26</v>
      </c>
      <c r="H207" s="151" t="s">
        <v>1243</v>
      </c>
    </row>
  </sheetData>
  <hyperlinks>
    <hyperlink ref="F86" r:id="rId1" xr:uid="{4504893D-AF03-4F94-952F-584F3F17C464}"/>
    <hyperlink ref="F88" r:id="rId2" xr:uid="{B3944C87-0AE0-4706-9E89-B67FB2AA0088}"/>
    <hyperlink ref="F90" r:id="rId3" xr:uid="{DE6172D4-D1AC-45D9-A396-3112C40BE473}"/>
    <hyperlink ref="F186" r:id="rId4" xr:uid="{4C59DC15-2B42-449D-A8D4-520C75A05F53}"/>
    <hyperlink ref="F170" r:id="rId5" xr:uid="{EEA3F673-AB05-4B42-B443-7BEF2DAA81CF}"/>
    <hyperlink ref="F108" r:id="rId6" xr:uid="{B5F28E2F-34BF-4C70-8E58-648770A19A3B}"/>
    <hyperlink ref="F111" r:id="rId7" xr:uid="{C31F3161-02B6-4AAC-970D-CBFA7BABDEB9}"/>
    <hyperlink ref="F175" r:id="rId8" xr:uid="{C8C461F4-FEF6-4341-A6D3-AB2298F7CE62}"/>
    <hyperlink ref="F177" r:id="rId9" xr:uid="{35643366-9ACD-4F0E-B37C-DFEE5539CE4B}"/>
    <hyperlink ref="F23" r:id="rId10" xr:uid="{4A06DED0-D19A-443B-A086-8B23373E33F9}"/>
    <hyperlink ref="F24" r:id="rId11" xr:uid="{43CCA08D-465C-4BC2-9070-C5C4F9D88FA2}"/>
    <hyperlink ref="F44" r:id="rId12" xr:uid="{8DA0BD03-699B-4C0C-A068-1D29ACB645EA}"/>
    <hyperlink ref="F45" r:id="rId13" xr:uid="{49A4806F-6BA1-4389-8634-293612BC0C40}"/>
    <hyperlink ref="F60" r:id="rId14" xr:uid="{B5F5243A-C493-432B-A207-7FECFAA3A71D}"/>
    <hyperlink ref="F82" r:id="rId15" xr:uid="{A67A462F-885B-44C0-A352-9DD74C562F53}"/>
    <hyperlink ref="F101" r:id="rId16" xr:uid="{B9FCD988-AFCC-4E9A-AFA8-EB629CAD580C}"/>
    <hyperlink ref="F125" r:id="rId17" xr:uid="{4393657C-562B-432B-B90D-A42FFFEF0A6B}"/>
    <hyperlink ref="F151" r:id="rId18" xr:uid="{09BA6123-BD80-4D65-91E7-8697CB992324}"/>
    <hyperlink ref="F35" r:id="rId19" xr:uid="{8D960D5E-011E-4796-9652-9EE78CE6A886}"/>
    <hyperlink ref="F109" r:id="rId20" xr:uid="{2FFE3802-A57C-4F1C-A0F0-2D9114B8B42F}"/>
    <hyperlink ref="F106" r:id="rId21" xr:uid="{30FF8441-A2AA-44F8-BCC7-A488A7EE57D8}"/>
    <hyperlink ref="F167" r:id="rId22" xr:uid="{EE4C6B5E-5C64-413A-83CD-84A8F4E36A2D}"/>
    <hyperlink ref="F183" r:id="rId23" xr:uid="{AF50CA1F-6DFA-4744-B5D9-7F908468B0F5}"/>
    <hyperlink ref="F63" r:id="rId24" xr:uid="{18E5DF2E-6A6E-4822-BD8E-1C20CBCF3231}"/>
    <hyperlink ref="F73" r:id="rId25" xr:uid="{2B0C7DE4-F637-4EA2-B9CC-DB0BD11E3FEF}"/>
    <hyperlink ref="F176" r:id="rId26" xr:uid="{D7A87F70-63E3-449C-B9BA-46D2040ED237}"/>
    <hyperlink ref="F192" r:id="rId27" xr:uid="{C1ABD3AE-2C7C-4806-B4E1-80D9AD20D221}"/>
    <hyperlink ref="F191" r:id="rId28" xr:uid="{023478A4-56FB-471D-BC73-3D3CB879F260}"/>
    <hyperlink ref="F189" r:id="rId29" xr:uid="{6E003ECE-E477-4D51-A620-AC49B3751582}"/>
    <hyperlink ref="F179" r:id="rId30" xr:uid="{CDE22CD1-7D70-45A0-A9F8-BD99227480AA}"/>
    <hyperlink ref="F174" r:id="rId31" xr:uid="{6F37B0E8-E1E1-4FAC-832E-AABB0887438C}"/>
    <hyperlink ref="F173" r:id="rId32" xr:uid="{FFC955A4-CD96-482B-A6A9-543A497E1A1C}"/>
    <hyperlink ref="F172" r:id="rId33" xr:uid="{6415F5E0-7A0A-4DC3-B50A-212CE96E576A}"/>
    <hyperlink ref="F161" r:id="rId34" xr:uid="{E6F10029-DD7A-41AA-98EA-689ABB90D3CE}"/>
    <hyperlink ref="F202" r:id="rId35" xr:uid="{61754BA0-3806-4F93-9C84-498035B218A2}"/>
    <hyperlink ref="F162" r:id="rId36" xr:uid="{EA91A2C6-B078-427C-9EF6-F21FF38A6B86}"/>
    <hyperlink ref="F160" r:id="rId37" xr:uid="{EFBF4135-6668-47C3-B478-9CD9E15712E5}"/>
    <hyperlink ref="F200" r:id="rId38" xr:uid="{C341A977-9445-494D-836D-6CA68FAD3B58}"/>
    <hyperlink ref="F204" r:id="rId39" xr:uid="{98CBD838-481D-44B0-B25F-6EF73375EEF1}"/>
    <hyperlink ref="F205:F207" r:id="rId40" display="https://www.optoma.com/us/product/quickcastpro-4k/" xr:uid="{2A513453-96BB-41DB-8941-143BA615149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Optoma Dec 2019</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Turner</dc:creator>
  <cp:lastModifiedBy>Cindy Turner</cp:lastModifiedBy>
  <dcterms:created xsi:type="dcterms:W3CDTF">2019-12-17T16:08:38Z</dcterms:created>
  <dcterms:modified xsi:type="dcterms:W3CDTF">2019-12-17T16:27:22Z</dcterms:modified>
</cp:coreProperties>
</file>